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8C4F1C90-05EB-6A55-5F09-09C24B55AC0B}"/>
  <workbookPr codeName="DieseArbeitsmappe" defaultThemeVersion="124226"/>
  <workbookProtection lockStructure="1"/>
  <bookViews>
    <workbookView xWindow="-15" yWindow="-15" windowWidth="19440" windowHeight="13455" tabRatio="617" activeTab="1"/>
  </bookViews>
  <sheets>
    <sheet name="Start" sheetId="16" r:id="rId1"/>
    <sheet name="Parameter" sheetId="14" r:id="rId2"/>
    <sheet name="Cashflowplan" sheetId="1" state="hidden" r:id="rId3"/>
  </sheets>
  <definedNames>
    <definedName name="_xlnm.Print_Area" localSheetId="2">Cashflowplan!$B$13:$G$26</definedName>
    <definedName name="_xlnm.Print_Area" localSheetId="1">Parameter!$A$1:$K$62</definedName>
    <definedName name="solver_adj" localSheetId="2" hidden="1">#REF!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#REF!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0.1</definedName>
    <definedName name="Testfeld" localSheetId="1">Parameter!$J$56</definedName>
    <definedName name="Testfeld">#REF!</definedName>
  </definedNames>
  <calcPr calcId="114210"/>
</workbook>
</file>

<file path=xl/calcChain.xml><?xml version="1.0" encoding="utf-8"?>
<calcChain xmlns="http://schemas.openxmlformats.org/spreadsheetml/2006/main">
  <c r="B8" i="14"/>
  <c r="B34"/>
  <c r="B33"/>
  <c r="B53"/>
  <c r="I10" i="1"/>
  <c r="L6"/>
  <c r="I8"/>
  <c r="I7"/>
  <c r="I5"/>
  <c r="I28" i="14"/>
  <c r="I32"/>
  <c r="I4" i="1"/>
  <c r="C37" i="14"/>
  <c r="F9" i="1"/>
  <c r="B6"/>
  <c r="C4"/>
  <c r="I51" i="14"/>
  <c r="C16"/>
  <c r="C22"/>
  <c r="C17"/>
  <c r="C11"/>
  <c r="C10"/>
  <c r="I16"/>
  <c r="F3" i="1"/>
  <c r="F4"/>
  <c r="I15" i="14"/>
  <c r="I38"/>
  <c r="C19"/>
  <c r="C21"/>
  <c r="C18"/>
  <c r="C20"/>
  <c r="C15"/>
  <c r="B32"/>
  <c r="C32"/>
  <c r="I37"/>
  <c r="C36"/>
  <c r="C38"/>
  <c r="I61"/>
  <c r="L3" i="1"/>
  <c r="I35" i="14"/>
  <c r="F5" i="1"/>
  <c r="L4"/>
  <c r="I17" i="14"/>
  <c r="L5" i="1"/>
  <c r="I39" i="14"/>
  <c r="I36"/>
  <c r="I6" i="1"/>
  <c r="I53" i="14"/>
  <c r="I3" i="1"/>
  <c r="C39" i="14"/>
  <c r="I9" i="1"/>
  <c r="I57" i="14"/>
  <c r="C3" i="1"/>
  <c r="I62" i="14"/>
  <c r="I58"/>
  <c r="B15" i="1"/>
  <c r="D15"/>
  <c r="E15"/>
  <c r="C15"/>
  <c r="F15"/>
  <c r="B16"/>
  <c r="D16"/>
  <c r="C16"/>
  <c r="F16"/>
  <c r="E16"/>
  <c r="B17"/>
  <c r="J346"/>
  <c r="J348"/>
  <c r="J152"/>
  <c r="J295"/>
  <c r="J368"/>
  <c r="J87"/>
  <c r="J263"/>
  <c r="J112"/>
  <c r="J74"/>
  <c r="J46"/>
  <c r="J335"/>
  <c r="J70"/>
  <c r="J179"/>
  <c r="J34"/>
  <c r="J203"/>
  <c r="J371"/>
  <c r="J61"/>
  <c r="J122"/>
  <c r="J296"/>
  <c r="J192"/>
  <c r="J175"/>
  <c r="J369"/>
  <c r="J41"/>
  <c r="J216"/>
  <c r="J293"/>
  <c r="J17"/>
  <c r="J33"/>
  <c r="J214"/>
  <c r="J45"/>
  <c r="J329"/>
  <c r="J109"/>
  <c r="J141"/>
  <c r="J219"/>
  <c r="J197"/>
  <c r="J345"/>
  <c r="J315"/>
  <c r="J171"/>
  <c r="J15"/>
  <c r="J324"/>
  <c r="J108"/>
  <c r="J164"/>
  <c r="J248"/>
  <c r="J149"/>
  <c r="J233"/>
  <c r="J90"/>
  <c r="J318"/>
  <c r="J241"/>
  <c r="J239"/>
  <c r="H360"/>
  <c r="H88"/>
  <c r="J125"/>
  <c r="J119"/>
  <c r="H132"/>
  <c r="H65"/>
  <c r="J142"/>
  <c r="J326"/>
  <c r="J246"/>
  <c r="J20"/>
  <c r="J255"/>
  <c r="J354"/>
  <c r="J26"/>
  <c r="J54"/>
  <c r="J212"/>
  <c r="J237"/>
  <c r="J200"/>
  <c r="J132"/>
  <c r="J223"/>
  <c r="J163"/>
  <c r="J316"/>
  <c r="J283"/>
  <c r="J222"/>
  <c r="J32"/>
  <c r="J92"/>
  <c r="J65"/>
  <c r="J278"/>
  <c r="J111"/>
  <c r="J265"/>
  <c r="J362"/>
  <c r="J97"/>
  <c r="J353"/>
  <c r="J257"/>
  <c r="J84"/>
  <c r="J96"/>
  <c r="J232"/>
  <c r="J251"/>
  <c r="J271"/>
  <c r="J80"/>
  <c r="J50"/>
  <c r="J38"/>
  <c r="J201"/>
  <c r="J320"/>
  <c r="J363"/>
  <c r="J317"/>
  <c r="J332"/>
  <c r="J227"/>
  <c r="J77"/>
  <c r="J191"/>
  <c r="J325"/>
  <c r="J356"/>
  <c r="J85"/>
  <c r="J234"/>
  <c r="J182"/>
  <c r="J136"/>
  <c r="J231"/>
  <c r="J198"/>
  <c r="J129"/>
  <c r="J126"/>
  <c r="J300"/>
  <c r="J102"/>
  <c r="J184"/>
  <c r="J328"/>
  <c r="J273"/>
  <c r="J284"/>
  <c r="J347"/>
  <c r="J288"/>
  <c r="J266"/>
  <c r="J303"/>
  <c r="J161"/>
  <c r="J311"/>
  <c r="J168"/>
  <c r="J188"/>
  <c r="J220"/>
  <c r="J170"/>
  <c r="J226"/>
  <c r="J73"/>
  <c r="J364"/>
  <c r="J323"/>
  <c r="J193"/>
  <c r="J294"/>
  <c r="J259"/>
  <c r="J76"/>
  <c r="J157"/>
  <c r="J253"/>
  <c r="J230"/>
  <c r="J249"/>
  <c r="J106"/>
  <c r="J302"/>
  <c r="J30"/>
  <c r="J268"/>
  <c r="J66"/>
  <c r="J154"/>
  <c r="J139"/>
  <c r="J279"/>
  <c r="J29"/>
  <c r="J238"/>
  <c r="J159"/>
  <c r="J68"/>
  <c r="J117"/>
  <c r="J225"/>
  <c r="J19"/>
  <c r="J297"/>
  <c r="J292"/>
  <c r="J16"/>
  <c r="H26"/>
  <c r="H221"/>
  <c r="J86"/>
  <c r="J37"/>
  <c r="H323"/>
  <c r="H22"/>
  <c r="J282"/>
  <c r="J343"/>
  <c r="J72"/>
  <c r="J55"/>
  <c r="J258"/>
  <c r="J247"/>
  <c r="J319"/>
  <c r="J194"/>
  <c r="J304"/>
  <c r="J51"/>
  <c r="J339"/>
  <c r="J236"/>
  <c r="J359"/>
  <c r="J243"/>
  <c r="J267"/>
  <c r="J207"/>
  <c r="J62"/>
  <c r="J199"/>
  <c r="J21"/>
  <c r="J53"/>
  <c r="J71"/>
  <c r="J224"/>
  <c r="J306"/>
  <c r="J281"/>
  <c r="J341"/>
  <c r="J27"/>
  <c r="J25"/>
  <c r="J291"/>
  <c r="J242"/>
  <c r="J357"/>
  <c r="J47"/>
  <c r="J120"/>
  <c r="J64"/>
  <c r="J28"/>
  <c r="J195"/>
  <c r="J240"/>
  <c r="J205"/>
  <c r="J202"/>
  <c r="J187"/>
  <c r="J177"/>
  <c r="J155"/>
  <c r="J140"/>
  <c r="J337"/>
  <c r="J124"/>
  <c r="J313"/>
  <c r="J82"/>
  <c r="J153"/>
  <c r="J307"/>
  <c r="J95"/>
  <c r="J174"/>
  <c r="J277"/>
  <c r="J327"/>
  <c r="J98"/>
  <c r="J48"/>
  <c r="J43"/>
  <c r="J276"/>
  <c r="H300"/>
  <c r="H15"/>
  <c r="J262"/>
  <c r="J360"/>
  <c r="H97"/>
  <c r="H263"/>
  <c r="J75"/>
  <c r="J366"/>
  <c r="J351"/>
  <c r="J286"/>
  <c r="J361"/>
  <c r="J183"/>
  <c r="J349"/>
  <c r="J334"/>
  <c r="J298"/>
  <c r="J229"/>
  <c r="J36"/>
  <c r="J204"/>
  <c r="J93"/>
  <c r="H275"/>
  <c r="J39"/>
  <c r="H60"/>
  <c r="J79"/>
  <c r="J44"/>
  <c r="J173"/>
  <c r="J91"/>
  <c r="J358"/>
  <c r="J250"/>
  <c r="J156"/>
  <c r="J60"/>
  <c r="J352"/>
  <c r="J158"/>
  <c r="J280"/>
  <c r="J83"/>
  <c r="J314"/>
  <c r="H246"/>
  <c r="H229"/>
  <c r="J215"/>
  <c r="J270"/>
  <c r="H153"/>
  <c r="H21"/>
  <c r="J209"/>
  <c r="J138"/>
  <c r="H194"/>
  <c r="H117"/>
  <c r="J256"/>
  <c r="J145"/>
  <c r="H311"/>
  <c r="H355"/>
  <c r="H347"/>
  <c r="J166"/>
  <c r="H123"/>
  <c r="J370"/>
  <c r="H54"/>
  <c r="H104"/>
  <c r="H310"/>
  <c r="J244"/>
  <c r="J336"/>
  <c r="H184"/>
  <c r="H28"/>
  <c r="J367"/>
  <c r="J135"/>
  <c r="H308"/>
  <c r="H177"/>
  <c r="J131"/>
  <c r="J22"/>
  <c r="H68"/>
  <c r="H219"/>
  <c r="H126"/>
  <c r="H239"/>
  <c r="H35"/>
  <c r="H299"/>
  <c r="H260"/>
  <c r="H32"/>
  <c r="H201"/>
  <c r="H164"/>
  <c r="H277"/>
  <c r="H73"/>
  <c r="H81"/>
  <c r="H87"/>
  <c r="H172"/>
  <c r="H349"/>
  <c r="H162"/>
  <c r="H253"/>
  <c r="H200"/>
  <c r="H23"/>
  <c r="H272"/>
  <c r="H61"/>
  <c r="H356"/>
  <c r="H98"/>
  <c r="J56"/>
  <c r="J59"/>
  <c r="J228"/>
  <c r="J260"/>
  <c r="J181"/>
  <c r="J89"/>
  <c r="J99"/>
  <c r="J147"/>
  <c r="H337"/>
  <c r="H71"/>
  <c r="J211"/>
  <c r="J308"/>
  <c r="H276"/>
  <c r="H130"/>
  <c r="J115"/>
  <c r="J31"/>
  <c r="H94"/>
  <c r="H133"/>
  <c r="J333"/>
  <c r="J221"/>
  <c r="H269"/>
  <c r="H233"/>
  <c r="J167"/>
  <c r="H192"/>
  <c r="H306"/>
  <c r="J372"/>
  <c r="H66"/>
  <c r="J116"/>
  <c r="H131"/>
  <c r="J49"/>
  <c r="J245"/>
  <c r="H273"/>
  <c r="H173"/>
  <c r="J176"/>
  <c r="J103"/>
  <c r="H352"/>
  <c r="H255"/>
  <c r="J190"/>
  <c r="J213"/>
  <c r="H196"/>
  <c r="H114"/>
  <c r="H140"/>
  <c r="H169"/>
  <c r="H181"/>
  <c r="H207"/>
  <c r="H283"/>
  <c r="H101"/>
  <c r="H144"/>
  <c r="H47"/>
  <c r="H176"/>
  <c r="H213"/>
  <c r="H183"/>
  <c r="H240"/>
  <c r="H193"/>
  <c r="J322"/>
  <c r="J52"/>
  <c r="H264"/>
  <c r="J342"/>
  <c r="H186"/>
  <c r="J340"/>
  <c r="J148"/>
  <c r="J274"/>
  <c r="J285"/>
  <c r="J107"/>
  <c r="J290"/>
  <c r="J275"/>
  <c r="J186"/>
  <c r="J127"/>
  <c r="J217"/>
  <c r="J338"/>
  <c r="J312"/>
  <c r="H45"/>
  <c r="H285"/>
  <c r="J178"/>
  <c r="J121"/>
  <c r="H31"/>
  <c r="H106"/>
  <c r="J35"/>
  <c r="J344"/>
  <c r="H77"/>
  <c r="H344"/>
  <c r="J113"/>
  <c r="J252"/>
  <c r="H90"/>
  <c r="H234"/>
  <c r="H17"/>
  <c r="H321"/>
  <c r="J114"/>
  <c r="J150"/>
  <c r="J355"/>
  <c r="H214"/>
  <c r="H141"/>
  <c r="J78"/>
  <c r="J208"/>
  <c r="H298"/>
  <c r="H305"/>
  <c r="J128"/>
  <c r="J24"/>
  <c r="H336"/>
  <c r="H343"/>
  <c r="J18"/>
  <c r="J133"/>
  <c r="H271"/>
  <c r="H63"/>
  <c r="H136"/>
  <c r="H316"/>
  <c r="H115"/>
  <c r="H340"/>
  <c r="H175"/>
  <c r="H353"/>
  <c r="H309"/>
  <c r="H231"/>
  <c r="H250"/>
  <c r="H329"/>
  <c r="H189"/>
  <c r="H297"/>
  <c r="H174"/>
  <c r="H57"/>
  <c r="H235"/>
  <c r="H135"/>
  <c r="H197"/>
  <c r="H125"/>
  <c r="H370"/>
  <c r="H304"/>
  <c r="H171"/>
  <c r="H270"/>
  <c r="J143"/>
  <c r="J63"/>
  <c r="J118"/>
  <c r="J235"/>
  <c r="J196"/>
  <c r="J146"/>
  <c r="J88"/>
  <c r="J331"/>
  <c r="J94"/>
  <c r="H142"/>
  <c r="J289"/>
  <c r="J58"/>
  <c r="J180"/>
  <c r="H333"/>
  <c r="J330"/>
  <c r="J130"/>
  <c r="H313"/>
  <c r="H206"/>
  <c r="J350"/>
  <c r="J287"/>
  <c r="H373"/>
  <c r="H374"/>
  <c r="H199"/>
  <c r="H346"/>
  <c r="J321"/>
  <c r="H84"/>
  <c r="J309"/>
  <c r="H258"/>
  <c r="H334"/>
  <c r="J67"/>
  <c r="J104"/>
  <c r="J305"/>
  <c r="H363"/>
  <c r="J110"/>
  <c r="J151"/>
  <c r="J254"/>
  <c r="H151"/>
  <c r="J189"/>
  <c r="J105"/>
  <c r="H50"/>
  <c r="H208"/>
  <c r="H327"/>
  <c r="H18"/>
  <c r="H361"/>
  <c r="H53"/>
  <c r="H159"/>
  <c r="H266"/>
  <c r="H116"/>
  <c r="H278"/>
  <c r="H236"/>
  <c r="H335"/>
  <c r="H262"/>
  <c r="H138"/>
  <c r="H156"/>
  <c r="H165"/>
  <c r="H43"/>
  <c r="H24"/>
  <c r="H280"/>
  <c r="H56"/>
  <c r="H330"/>
  <c r="H92"/>
  <c r="H228"/>
  <c r="H36"/>
  <c r="H67"/>
  <c r="H350"/>
  <c r="H287"/>
  <c r="H198"/>
  <c r="J272"/>
  <c r="H122"/>
  <c r="J165"/>
  <c r="H52"/>
  <c r="H108"/>
  <c r="H42"/>
  <c r="J42"/>
  <c r="J57"/>
  <c r="H302"/>
  <c r="H203"/>
  <c r="H49"/>
  <c r="J299"/>
  <c r="J269"/>
  <c r="H312"/>
  <c r="J374"/>
  <c r="H163"/>
  <c r="J365"/>
  <c r="J40"/>
  <c r="H134"/>
  <c r="H202"/>
  <c r="J310"/>
  <c r="J172"/>
  <c r="H30"/>
  <c r="H317"/>
  <c r="H267"/>
  <c r="H127"/>
  <c r="H314"/>
  <c r="H205"/>
  <c r="H86"/>
  <c r="H366"/>
  <c r="H161"/>
  <c r="H222"/>
  <c r="H371"/>
  <c r="H191"/>
  <c r="H338"/>
  <c r="H362"/>
  <c r="H348"/>
  <c r="H41"/>
  <c r="H147"/>
  <c r="H322"/>
  <c r="H146"/>
  <c r="H62"/>
  <c r="H292"/>
  <c r="H294"/>
  <c r="H289"/>
  <c r="H354"/>
  <c r="J162"/>
  <c r="H252"/>
  <c r="J160"/>
  <c r="H182"/>
  <c r="H95"/>
  <c r="H220"/>
  <c r="J81"/>
  <c r="H80"/>
  <c r="J169"/>
  <c r="H332"/>
  <c r="J69"/>
  <c r="H368"/>
  <c r="H74"/>
  <c r="H105"/>
  <c r="H150"/>
  <c r="H254"/>
  <c r="H227"/>
  <c r="H59"/>
  <c r="H91"/>
  <c r="H328"/>
  <c r="H120"/>
  <c r="H331"/>
  <c r="H284"/>
  <c r="H34"/>
  <c r="H212"/>
  <c r="H111"/>
  <c r="H19"/>
  <c r="H75"/>
  <c r="H100"/>
  <c r="H76"/>
  <c r="H158"/>
  <c r="H137"/>
  <c r="H168"/>
  <c r="H167"/>
  <c r="J261"/>
  <c r="J218"/>
  <c r="J264"/>
  <c r="J210"/>
  <c r="J100"/>
  <c r="H121"/>
  <c r="J144"/>
  <c r="H64"/>
  <c r="H38"/>
  <c r="H178"/>
  <c r="H238"/>
  <c r="H72"/>
  <c r="H40"/>
  <c r="H369"/>
  <c r="H216"/>
  <c r="H119"/>
  <c r="H190"/>
  <c r="H209"/>
  <c r="H256"/>
  <c r="H295"/>
  <c r="H124"/>
  <c r="H155"/>
  <c r="H261"/>
  <c r="H242"/>
  <c r="H218"/>
  <c r="H290"/>
  <c r="H109"/>
  <c r="H307"/>
  <c r="H79"/>
  <c r="H143"/>
  <c r="H247"/>
  <c r="H25"/>
  <c r="H204"/>
  <c r="H248"/>
  <c r="J23"/>
  <c r="H149"/>
  <c r="H185"/>
  <c r="H29"/>
  <c r="H230"/>
  <c r="J137"/>
  <c r="H48"/>
  <c r="J206"/>
  <c r="H318"/>
  <c r="H282"/>
  <c r="H286"/>
  <c r="H281"/>
  <c r="H110"/>
  <c r="H16"/>
  <c r="H241"/>
  <c r="H180"/>
  <c r="H365"/>
  <c r="H357"/>
  <c r="H20"/>
  <c r="H82"/>
  <c r="H320"/>
  <c r="H372"/>
  <c r="H187"/>
  <c r="H58"/>
  <c r="H224"/>
  <c r="H342"/>
  <c r="H107"/>
  <c r="H37"/>
  <c r="H128"/>
  <c r="H339"/>
  <c r="H291"/>
  <c r="H265"/>
  <c r="H293"/>
  <c r="H83"/>
  <c r="J101"/>
  <c r="H225"/>
  <c r="J185"/>
  <c r="J301"/>
  <c r="H217"/>
  <c r="H324"/>
  <c r="J134"/>
  <c r="J123"/>
  <c r="H170"/>
  <c r="H39"/>
  <c r="H195"/>
  <c r="H367"/>
  <c r="H245"/>
  <c r="H303"/>
  <c r="H85"/>
  <c r="H69"/>
  <c r="H160"/>
  <c r="H226"/>
  <c r="H249"/>
  <c r="H223"/>
  <c r="H27"/>
  <c r="H78"/>
  <c r="H301"/>
  <c r="H166"/>
  <c r="H51"/>
  <c r="H319"/>
  <c r="H237"/>
  <c r="H345"/>
  <c r="H148"/>
  <c r="H93"/>
  <c r="H145"/>
  <c r="H359"/>
  <c r="H351"/>
  <c r="H33"/>
  <c r="H215"/>
  <c r="H113"/>
  <c r="H89"/>
  <c r="H44"/>
  <c r="H341"/>
  <c r="H279"/>
  <c r="H211"/>
  <c r="H358"/>
  <c r="H288"/>
  <c r="H257"/>
  <c r="H157"/>
  <c r="H296"/>
  <c r="H274"/>
  <c r="H112"/>
  <c r="H70"/>
  <c r="H99"/>
  <c r="J373"/>
  <c r="H364"/>
  <c r="H315"/>
  <c r="H244"/>
  <c r="H210"/>
  <c r="H251"/>
  <c r="H118"/>
  <c r="H179"/>
  <c r="H103"/>
  <c r="H259"/>
  <c r="H154"/>
  <c r="H232"/>
  <c r="H46"/>
  <c r="H102"/>
  <c r="H243"/>
  <c r="H268"/>
  <c r="H326"/>
  <c r="H139"/>
  <c r="H129"/>
  <c r="H96"/>
  <c r="H325"/>
  <c r="H188"/>
  <c r="H55"/>
  <c r="H152"/>
  <c r="P152"/>
  <c r="Q152"/>
  <c r="Q55"/>
  <c r="P55"/>
  <c r="P188"/>
  <c r="Q188"/>
  <c r="Q325"/>
  <c r="P325"/>
  <c r="P96"/>
  <c r="Q96"/>
  <c r="Q129"/>
  <c r="P129"/>
  <c r="Q139"/>
  <c r="P139"/>
  <c r="P326"/>
  <c r="Q326"/>
  <c r="P268"/>
  <c r="Q268"/>
  <c r="Q243"/>
  <c r="P243"/>
  <c r="Q102"/>
  <c r="P102"/>
  <c r="P46"/>
  <c r="Q46"/>
  <c r="P232"/>
  <c r="Q232"/>
  <c r="P154"/>
  <c r="Q154"/>
  <c r="P259"/>
  <c r="Q259"/>
  <c r="P103"/>
  <c r="Q103"/>
  <c r="Q179"/>
  <c r="P179"/>
  <c r="Q118"/>
  <c r="P118"/>
  <c r="P251"/>
  <c r="Q251"/>
  <c r="Q210"/>
  <c r="P210"/>
  <c r="Q244"/>
  <c r="P244"/>
  <c r="P315"/>
  <c r="Q315"/>
  <c r="Q364"/>
  <c r="P364"/>
  <c r="Q99"/>
  <c r="P99"/>
  <c r="Q70"/>
  <c r="P70"/>
  <c r="Q112"/>
  <c r="P112"/>
  <c r="Q274"/>
  <c r="P274"/>
  <c r="P296"/>
  <c r="Q296"/>
  <c r="Q157"/>
  <c r="P157"/>
  <c r="P257"/>
  <c r="Q257"/>
  <c r="Q288"/>
  <c r="P288"/>
  <c r="P358"/>
  <c r="Q358"/>
  <c r="Q211"/>
  <c r="P211"/>
  <c r="Q279"/>
  <c r="P279"/>
  <c r="Q341"/>
  <c r="P341"/>
  <c r="Q44"/>
  <c r="P44"/>
  <c r="P89"/>
  <c r="Q89"/>
  <c r="P113"/>
  <c r="Q113"/>
  <c r="Q215"/>
  <c r="P215"/>
  <c r="P33"/>
  <c r="Q33"/>
  <c r="Q351"/>
  <c r="P351"/>
  <c r="P359"/>
  <c r="Q359"/>
  <c r="Q145"/>
  <c r="P145"/>
  <c r="Q93"/>
  <c r="P93"/>
  <c r="P148"/>
  <c r="Q148"/>
  <c r="P345"/>
  <c r="Q345"/>
  <c r="Q237"/>
  <c r="P237"/>
  <c r="Q319"/>
  <c r="P319"/>
  <c r="Q51"/>
  <c r="P51"/>
  <c r="P166"/>
  <c r="Q166"/>
  <c r="Q301"/>
  <c r="P301"/>
  <c r="P78"/>
  <c r="Q78"/>
  <c r="P27"/>
  <c r="Q27"/>
  <c r="P223"/>
  <c r="Q223"/>
  <c r="P249"/>
  <c r="Q249"/>
  <c r="P226"/>
  <c r="Q226"/>
  <c r="Q160"/>
  <c r="P160"/>
  <c r="Q69"/>
  <c r="P69"/>
  <c r="Q85"/>
  <c r="P85"/>
  <c r="P303"/>
  <c r="Q303"/>
  <c r="Q245"/>
  <c r="P245"/>
  <c r="P367"/>
  <c r="Q367"/>
  <c r="Q195"/>
  <c r="P195"/>
  <c r="Q39"/>
  <c r="P39"/>
  <c r="Q170"/>
  <c r="P170"/>
  <c r="Q324"/>
  <c r="P324"/>
  <c r="Q217"/>
  <c r="P217"/>
  <c r="Q225"/>
  <c r="P225"/>
  <c r="P83"/>
  <c r="Q83"/>
  <c r="P293"/>
  <c r="Q293"/>
  <c r="P265"/>
  <c r="Q265"/>
  <c r="P291"/>
  <c r="Q291"/>
  <c r="Q339"/>
  <c r="P339"/>
  <c r="Q128"/>
  <c r="P128"/>
  <c r="P37"/>
  <c r="Q37"/>
  <c r="Q107"/>
  <c r="P107"/>
  <c r="Q342"/>
  <c r="P342"/>
  <c r="P224"/>
  <c r="Q224"/>
  <c r="Q58"/>
  <c r="P58"/>
  <c r="P187"/>
  <c r="Q187"/>
  <c r="Q372"/>
  <c r="P372"/>
  <c r="P320"/>
  <c r="Q320"/>
  <c r="Q82"/>
  <c r="P82"/>
  <c r="Q20"/>
  <c r="P20"/>
  <c r="P357"/>
  <c r="Q357"/>
  <c r="Q365"/>
  <c r="P365"/>
  <c r="P180"/>
  <c r="Q180"/>
  <c r="P241"/>
  <c r="Q241"/>
  <c r="Q16"/>
  <c r="P16"/>
  <c r="I16"/>
  <c r="Q110"/>
  <c r="P110"/>
  <c r="Q281"/>
  <c r="P281"/>
  <c r="Q286"/>
  <c r="P286"/>
  <c r="Q282"/>
  <c r="P282"/>
  <c r="P318"/>
  <c r="Q318"/>
  <c r="Q48"/>
  <c r="P48"/>
  <c r="P230"/>
  <c r="Q230"/>
  <c r="P29"/>
  <c r="Q29"/>
  <c r="Q185"/>
  <c r="P185"/>
  <c r="Q149"/>
  <c r="P149"/>
  <c r="P248"/>
  <c r="Q248"/>
  <c r="Q204"/>
  <c r="P204"/>
  <c r="P25"/>
  <c r="Q25"/>
  <c r="Q247"/>
  <c r="P247"/>
  <c r="P143"/>
  <c r="Q143"/>
  <c r="P79"/>
  <c r="Q79"/>
  <c r="Q307"/>
  <c r="P307"/>
  <c r="Q109"/>
  <c r="P109"/>
  <c r="Q290"/>
  <c r="P290"/>
  <c r="Q218"/>
  <c r="P218"/>
  <c r="Q242"/>
  <c r="P242"/>
  <c r="Q261"/>
  <c r="P261"/>
  <c r="Q155"/>
  <c r="P155"/>
  <c r="P124"/>
  <c r="Q124"/>
  <c r="P295"/>
  <c r="Q295"/>
  <c r="P256"/>
  <c r="Q256"/>
  <c r="P209"/>
  <c r="Q209"/>
  <c r="P190"/>
  <c r="Q190"/>
  <c r="P119"/>
  <c r="Q119"/>
  <c r="P216"/>
  <c r="Q216"/>
  <c r="Q369"/>
  <c r="P369"/>
  <c r="Q40"/>
  <c r="P40"/>
  <c r="P72"/>
  <c r="Q72"/>
  <c r="Q238"/>
  <c r="P238"/>
  <c r="Q178"/>
  <c r="P178"/>
  <c r="P38"/>
  <c r="Q38"/>
  <c r="P64"/>
  <c r="Q64"/>
  <c r="P121"/>
  <c r="Q121"/>
  <c r="Q167"/>
  <c r="P167"/>
  <c r="Q168"/>
  <c r="P168"/>
  <c r="P137"/>
  <c r="Q137"/>
  <c r="Q158"/>
  <c r="P158"/>
  <c r="Q76"/>
  <c r="P76"/>
  <c r="Q100"/>
  <c r="P100"/>
  <c r="P75"/>
  <c r="Q75"/>
  <c r="P19"/>
  <c r="Q19"/>
  <c r="P111"/>
  <c r="Q111"/>
  <c r="P212"/>
  <c r="Q212"/>
  <c r="P34"/>
  <c r="Q34"/>
  <c r="P284"/>
  <c r="Q284"/>
  <c r="Q331"/>
  <c r="P331"/>
  <c r="Q120"/>
  <c r="P120"/>
  <c r="P328"/>
  <c r="Q328"/>
  <c r="Q91"/>
  <c r="P91"/>
  <c r="P59"/>
  <c r="Q59"/>
  <c r="Q227"/>
  <c r="P227"/>
  <c r="P254"/>
  <c r="Q254"/>
  <c r="Q150"/>
  <c r="P150"/>
  <c r="P105"/>
  <c r="Q105"/>
  <c r="Q74"/>
  <c r="P74"/>
  <c r="P368"/>
  <c r="Q368"/>
  <c r="Q332"/>
  <c r="P332"/>
  <c r="Q80"/>
  <c r="P80"/>
  <c r="P220"/>
  <c r="Q220"/>
  <c r="Q95"/>
  <c r="P95"/>
  <c r="P182"/>
  <c r="Q182"/>
  <c r="P252"/>
  <c r="Q252"/>
  <c r="Q354"/>
  <c r="P354"/>
  <c r="P289"/>
  <c r="Q289"/>
  <c r="P294"/>
  <c r="Q294"/>
  <c r="Q292"/>
  <c r="P292"/>
  <c r="Q62"/>
  <c r="P62"/>
  <c r="P146"/>
  <c r="Q146"/>
  <c r="P322"/>
  <c r="Q322"/>
  <c r="Q147"/>
  <c r="P147"/>
  <c r="Q41"/>
  <c r="P41"/>
  <c r="Q348"/>
  <c r="P348"/>
  <c r="Q362"/>
  <c r="P362"/>
  <c r="P338"/>
  <c r="Q338"/>
  <c r="Q191"/>
  <c r="P191"/>
  <c r="P371"/>
  <c r="Q371"/>
  <c r="Q222"/>
  <c r="P222"/>
  <c r="P161"/>
  <c r="Q161"/>
  <c r="P366"/>
  <c r="Q366"/>
  <c r="Q86"/>
  <c r="P86"/>
  <c r="Q205"/>
  <c r="P205"/>
  <c r="Q314"/>
  <c r="P314"/>
  <c r="Q127"/>
  <c r="P127"/>
  <c r="Q267"/>
  <c r="P267"/>
  <c r="Q317"/>
  <c r="P317"/>
  <c r="Q30"/>
  <c r="P30"/>
  <c r="P202"/>
  <c r="Q202"/>
  <c r="Q134"/>
  <c r="P134"/>
  <c r="Q163"/>
  <c r="P163"/>
  <c r="P312"/>
  <c r="Q312"/>
  <c r="Q49"/>
  <c r="P49"/>
  <c r="Q203"/>
  <c r="P203"/>
  <c r="Q302"/>
  <c r="P302"/>
  <c r="P42"/>
  <c r="Q42"/>
  <c r="Q108"/>
  <c r="P108"/>
  <c r="Q52"/>
  <c r="P52"/>
  <c r="P122"/>
  <c r="Q122"/>
  <c r="P198"/>
  <c r="Q198"/>
  <c r="Q287"/>
  <c r="P287"/>
  <c r="P350"/>
  <c r="Q350"/>
  <c r="Q67"/>
  <c r="P67"/>
  <c r="P36"/>
  <c r="Q36"/>
  <c r="P228"/>
  <c r="Q228"/>
  <c r="Q92"/>
  <c r="P92"/>
  <c r="Q330"/>
  <c r="P330"/>
  <c r="P56"/>
  <c r="Q56"/>
  <c r="Q280"/>
  <c r="P280"/>
  <c r="P24"/>
  <c r="Q24"/>
  <c r="P43"/>
  <c r="Q43"/>
  <c r="P165"/>
  <c r="Q165"/>
  <c r="P156"/>
  <c r="Q156"/>
  <c r="P138"/>
  <c r="Q138"/>
  <c r="P262"/>
  <c r="Q262"/>
  <c r="Q335"/>
  <c r="P335"/>
  <c r="P236"/>
  <c r="Q236"/>
  <c r="Q278"/>
  <c r="P278"/>
  <c r="Q116"/>
  <c r="P116"/>
  <c r="Q266"/>
  <c r="P266"/>
  <c r="P159"/>
  <c r="Q159"/>
  <c r="P53"/>
  <c r="Q53"/>
  <c r="P361"/>
  <c r="Q361"/>
  <c r="P18"/>
  <c r="Q18"/>
  <c r="P327"/>
  <c r="Q327"/>
  <c r="P208"/>
  <c r="Q208"/>
  <c r="Q50"/>
  <c r="P50"/>
  <c r="P151"/>
  <c r="Q151"/>
  <c r="P363"/>
  <c r="Q363"/>
  <c r="Q334"/>
  <c r="P334"/>
  <c r="P258"/>
  <c r="Q258"/>
  <c r="P84"/>
  <c r="Q84"/>
  <c r="Q346"/>
  <c r="P346"/>
  <c r="Q199"/>
  <c r="P199"/>
  <c r="P374"/>
  <c r="Q374"/>
  <c r="Q373"/>
  <c r="P373"/>
  <c r="P206"/>
  <c r="Q206"/>
  <c r="Q313"/>
  <c r="P313"/>
  <c r="P333"/>
  <c r="Q333"/>
  <c r="P142"/>
  <c r="Q142"/>
  <c r="Q270"/>
  <c r="P270"/>
  <c r="Q171"/>
  <c r="P171"/>
  <c r="P304"/>
  <c r="Q304"/>
  <c r="P370"/>
  <c r="Q370"/>
  <c r="Q125"/>
  <c r="P125"/>
  <c r="P197"/>
  <c r="Q197"/>
  <c r="Q135"/>
  <c r="P135"/>
  <c r="Q235"/>
  <c r="P235"/>
  <c r="Q57"/>
  <c r="P57"/>
  <c r="P174"/>
  <c r="Q174"/>
  <c r="P297"/>
  <c r="Q297"/>
  <c r="Q189"/>
  <c r="P189"/>
  <c r="P329"/>
  <c r="Q329"/>
  <c r="Q250"/>
  <c r="P250"/>
  <c r="Q231"/>
  <c r="P231"/>
  <c r="P309"/>
  <c r="Q309"/>
  <c r="Q353"/>
  <c r="P353"/>
  <c r="P175"/>
  <c r="Q175"/>
  <c r="Q340"/>
  <c r="P340"/>
  <c r="P115"/>
  <c r="Q115"/>
  <c r="P316"/>
  <c r="Q316"/>
  <c r="P136"/>
  <c r="Q136"/>
  <c r="P63"/>
  <c r="Q63"/>
  <c r="Q271"/>
  <c r="P271"/>
  <c r="P343"/>
  <c r="Q343"/>
  <c r="P336"/>
  <c r="Q336"/>
  <c r="Q305"/>
  <c r="P305"/>
  <c r="Q298"/>
  <c r="P298"/>
  <c r="P141"/>
  <c r="Q141"/>
  <c r="P214"/>
  <c r="Q214"/>
  <c r="Q321"/>
  <c r="P321"/>
  <c r="P17"/>
  <c r="Q17"/>
  <c r="Q234"/>
  <c r="P234"/>
  <c r="P90"/>
  <c r="Q90"/>
  <c r="P344"/>
  <c r="Q344"/>
  <c r="Q77"/>
  <c r="P77"/>
  <c r="P106"/>
  <c r="Q106"/>
  <c r="Q31"/>
  <c r="P31"/>
  <c r="P285"/>
  <c r="Q285"/>
  <c r="Q45"/>
  <c r="P45"/>
  <c r="Q186"/>
  <c r="P186"/>
  <c r="P264"/>
  <c r="Q264"/>
  <c r="Q193"/>
  <c r="P193"/>
  <c r="Q240"/>
  <c r="P240"/>
  <c r="Q183"/>
  <c r="P183"/>
  <c r="Q213"/>
  <c r="P213"/>
  <c r="P176"/>
  <c r="Q176"/>
  <c r="Q47"/>
  <c r="P47"/>
  <c r="Q144"/>
  <c r="P144"/>
  <c r="Q101"/>
  <c r="P101"/>
  <c r="Q283"/>
  <c r="P283"/>
  <c r="P207"/>
  <c r="Q207"/>
  <c r="P181"/>
  <c r="Q181"/>
  <c r="Q169"/>
  <c r="P169"/>
  <c r="Q140"/>
  <c r="P140"/>
  <c r="Q114"/>
  <c r="P114"/>
  <c r="P196"/>
  <c r="Q196"/>
  <c r="P255"/>
  <c r="Q255"/>
  <c r="Q352"/>
  <c r="P352"/>
  <c r="P173"/>
  <c r="Q173"/>
  <c r="Q273"/>
  <c r="P273"/>
  <c r="P131"/>
  <c r="Q131"/>
  <c r="P66"/>
  <c r="Q66"/>
  <c r="P306"/>
  <c r="Q306"/>
  <c r="P192"/>
  <c r="Q192"/>
  <c r="P233"/>
  <c r="Q233"/>
  <c r="Q269"/>
  <c r="P269"/>
  <c r="P133"/>
  <c r="Q133"/>
  <c r="Q94"/>
  <c r="P94"/>
  <c r="Q130"/>
  <c r="P130"/>
  <c r="P276"/>
  <c r="Q276"/>
  <c r="P71"/>
  <c r="Q71"/>
  <c r="P337"/>
  <c r="Q337"/>
  <c r="Q98"/>
  <c r="P98"/>
  <c r="P356"/>
  <c r="Q356"/>
  <c r="Q61"/>
  <c r="P61"/>
  <c r="P272"/>
  <c r="Q272"/>
  <c r="Q23"/>
  <c r="P23"/>
  <c r="Q200"/>
  <c r="P200"/>
  <c r="P253"/>
  <c r="Q253"/>
  <c r="Q162"/>
  <c r="P162"/>
  <c r="P349"/>
  <c r="Q349"/>
  <c r="Q172"/>
  <c r="P172"/>
  <c r="P87"/>
  <c r="Q87"/>
  <c r="Q81"/>
  <c r="P81"/>
  <c r="P73"/>
  <c r="Q73"/>
  <c r="Q277"/>
  <c r="P277"/>
  <c r="Q164"/>
  <c r="P164"/>
  <c r="P201"/>
  <c r="Q201"/>
  <c r="Q32"/>
  <c r="P32"/>
  <c r="P260"/>
  <c r="Q260"/>
  <c r="Q299"/>
  <c r="P299"/>
  <c r="P35"/>
  <c r="Q35"/>
  <c r="P239"/>
  <c r="Q239"/>
  <c r="Q126"/>
  <c r="P126"/>
  <c r="P219"/>
  <c r="Q219"/>
  <c r="P68"/>
  <c r="Q68"/>
  <c r="Q177"/>
  <c r="P177"/>
  <c r="P308"/>
  <c r="Q308"/>
  <c r="Q28"/>
  <c r="P28"/>
  <c r="P184"/>
  <c r="Q184"/>
  <c r="Q310"/>
  <c r="P310"/>
  <c r="P104"/>
  <c r="Q104"/>
  <c r="P54"/>
  <c r="Q54"/>
  <c r="Q123"/>
  <c r="P123"/>
  <c r="Q347"/>
  <c r="P347"/>
  <c r="Q355"/>
  <c r="P355"/>
  <c r="P311"/>
  <c r="Q311"/>
  <c r="P117"/>
  <c r="Q117"/>
  <c r="Q194"/>
  <c r="P194"/>
  <c r="P21"/>
  <c r="Q21"/>
  <c r="Q153"/>
  <c r="P153"/>
  <c r="P229"/>
  <c r="Q229"/>
  <c r="P246"/>
  <c r="Q246"/>
  <c r="Q60"/>
  <c r="P60"/>
  <c r="P275"/>
  <c r="Q275"/>
  <c r="P263"/>
  <c r="Q263"/>
  <c r="P97"/>
  <c r="Q97"/>
  <c r="Q15"/>
  <c r="I33" i="14"/>
  <c r="I34"/>
  <c r="I15" i="1"/>
  <c r="P15"/>
  <c r="Q300"/>
  <c r="P300"/>
  <c r="Q22"/>
  <c r="P22"/>
  <c r="Q323"/>
  <c r="P323"/>
  <c r="P221"/>
  <c r="Q221"/>
  <c r="Q26"/>
  <c r="P26"/>
  <c r="K16"/>
  <c r="L16"/>
  <c r="Q65"/>
  <c r="P65"/>
  <c r="P132"/>
  <c r="Q132"/>
  <c r="P88"/>
  <c r="Q88"/>
  <c r="Q360"/>
  <c r="P360"/>
  <c r="K15"/>
  <c r="M15"/>
  <c r="N15"/>
  <c r="G16"/>
  <c r="D17"/>
  <c r="M16"/>
  <c r="N16"/>
  <c r="I54" i="14"/>
  <c r="G15" i="1"/>
  <c r="L15"/>
  <c r="R16"/>
  <c r="O16"/>
  <c r="K17"/>
  <c r="E17"/>
  <c r="C17"/>
  <c r="O15"/>
  <c r="S15"/>
  <c r="R15"/>
  <c r="I17"/>
  <c r="F17"/>
  <c r="B18"/>
  <c r="S16"/>
  <c r="M17"/>
  <c r="N17"/>
  <c r="L17"/>
  <c r="O17"/>
  <c r="R17"/>
  <c r="D18"/>
  <c r="C18"/>
  <c r="G17"/>
  <c r="I18"/>
  <c r="F18"/>
  <c r="E18"/>
  <c r="K18"/>
  <c r="S17"/>
  <c r="B19"/>
  <c r="M18"/>
  <c r="N18"/>
  <c r="L18"/>
  <c r="D19"/>
  <c r="C19"/>
  <c r="B20"/>
  <c r="G18"/>
  <c r="D20"/>
  <c r="C20"/>
  <c r="O18"/>
  <c r="R18"/>
  <c r="I19"/>
  <c r="G19"/>
  <c r="F19"/>
  <c r="E19"/>
  <c r="K19"/>
  <c r="M19"/>
  <c r="N19"/>
  <c r="L19"/>
  <c r="S18"/>
  <c r="I20"/>
  <c r="G20"/>
  <c r="F20"/>
  <c r="E20"/>
  <c r="K20"/>
  <c r="B21"/>
  <c r="D21"/>
  <c r="C21"/>
  <c r="O19"/>
  <c r="R19"/>
  <c r="M20"/>
  <c r="N20"/>
  <c r="L20"/>
  <c r="S19"/>
  <c r="I21"/>
  <c r="G21"/>
  <c r="F21"/>
  <c r="O20"/>
  <c r="S20"/>
  <c r="R20"/>
  <c r="E21"/>
  <c r="K21"/>
  <c r="B22"/>
  <c r="D22"/>
  <c r="M21"/>
  <c r="N21"/>
  <c r="L21"/>
  <c r="R21"/>
  <c r="O21"/>
  <c r="S21"/>
  <c r="K22"/>
  <c r="E22"/>
  <c r="C22"/>
  <c r="I22"/>
  <c r="G22"/>
  <c r="F22"/>
  <c r="B23"/>
  <c r="M22"/>
  <c r="N22"/>
  <c r="L22"/>
  <c r="O22"/>
  <c r="S22"/>
  <c r="R22"/>
  <c r="D23"/>
  <c r="C23"/>
  <c r="B24"/>
  <c r="D24"/>
  <c r="I23"/>
  <c r="G23"/>
  <c r="F23"/>
  <c r="E23"/>
  <c r="K23"/>
  <c r="E24"/>
  <c r="K24"/>
  <c r="M23"/>
  <c r="N23"/>
  <c r="L23"/>
  <c r="C24"/>
  <c r="R23"/>
  <c r="O23"/>
  <c r="S23"/>
  <c r="M24"/>
  <c r="N24"/>
  <c r="L24"/>
  <c r="I24"/>
  <c r="G24"/>
  <c r="F24"/>
  <c r="B25"/>
  <c r="O24"/>
  <c r="S24"/>
  <c r="R24"/>
  <c r="D25"/>
  <c r="K25"/>
  <c r="E25"/>
  <c r="C25"/>
  <c r="I25"/>
  <c r="G25"/>
  <c r="F25"/>
  <c r="B26"/>
  <c r="M25"/>
  <c r="N25"/>
  <c r="L25"/>
  <c r="R25"/>
  <c r="O25"/>
  <c r="S25"/>
  <c r="D26"/>
  <c r="C26"/>
  <c r="B27"/>
  <c r="D27"/>
  <c r="C27"/>
  <c r="I26"/>
  <c r="G26"/>
  <c r="F26"/>
  <c r="C9"/>
  <c r="I52" i="14"/>
  <c r="K26" i="1"/>
  <c r="E26"/>
  <c r="I27"/>
  <c r="G27"/>
  <c r="F27"/>
  <c r="M26"/>
  <c r="N26"/>
  <c r="L26"/>
  <c r="K27"/>
  <c r="E27"/>
  <c r="B28"/>
  <c r="O26"/>
  <c r="S26"/>
  <c r="R26"/>
  <c r="D28"/>
  <c r="C28"/>
  <c r="M27"/>
  <c r="N27"/>
  <c r="L27"/>
  <c r="I28"/>
  <c r="G28"/>
  <c r="F28"/>
  <c r="O27"/>
  <c r="S27"/>
  <c r="R27"/>
  <c r="E28"/>
  <c r="K28"/>
  <c r="B29"/>
  <c r="M28"/>
  <c r="N28"/>
  <c r="L28"/>
  <c r="D29"/>
  <c r="K29"/>
  <c r="E29"/>
  <c r="O28"/>
  <c r="S28"/>
  <c r="R28"/>
  <c r="C29"/>
  <c r="F29"/>
  <c r="I29"/>
  <c r="G29"/>
  <c r="B30"/>
  <c r="M29"/>
  <c r="N29"/>
  <c r="L29"/>
  <c r="O29"/>
  <c r="S29"/>
  <c r="R29"/>
  <c r="D30"/>
  <c r="C30"/>
  <c r="I30"/>
  <c r="G30"/>
  <c r="F30"/>
  <c r="E30"/>
  <c r="K30"/>
  <c r="B31"/>
  <c r="M30"/>
  <c r="N30"/>
  <c r="L30"/>
  <c r="D31"/>
  <c r="E31"/>
  <c r="K31"/>
  <c r="O30"/>
  <c r="S30"/>
  <c r="R30"/>
  <c r="C31"/>
  <c r="M31"/>
  <c r="N31"/>
  <c r="L31"/>
  <c r="I31"/>
  <c r="G31"/>
  <c r="F31"/>
  <c r="B32"/>
  <c r="O31"/>
  <c r="S31"/>
  <c r="R31"/>
  <c r="D32"/>
  <c r="C32"/>
  <c r="F32"/>
  <c r="I32"/>
  <c r="G32"/>
  <c r="K32"/>
  <c r="E32"/>
  <c r="B33"/>
  <c r="D33"/>
  <c r="C33"/>
  <c r="M32"/>
  <c r="N32"/>
  <c r="L32"/>
  <c r="F33"/>
  <c r="I33"/>
  <c r="G33"/>
  <c r="R32"/>
  <c r="O32"/>
  <c r="S32"/>
  <c r="K33"/>
  <c r="E33"/>
  <c r="B34"/>
  <c r="D34"/>
  <c r="M33"/>
  <c r="N33"/>
  <c r="L33"/>
  <c r="R33"/>
  <c r="O33"/>
  <c r="S33"/>
  <c r="K34"/>
  <c r="E34"/>
  <c r="C34"/>
  <c r="I34"/>
  <c r="G34"/>
  <c r="F34"/>
  <c r="B35"/>
  <c r="M34"/>
  <c r="N34"/>
  <c r="L34"/>
  <c r="R34"/>
  <c r="O34"/>
  <c r="S34"/>
  <c r="D35"/>
  <c r="E35"/>
  <c r="K35"/>
  <c r="C35"/>
  <c r="M35"/>
  <c r="N35"/>
  <c r="L35"/>
  <c r="I35"/>
  <c r="G35"/>
  <c r="F35"/>
  <c r="B36"/>
  <c r="O35"/>
  <c r="S35"/>
  <c r="R35"/>
  <c r="D36"/>
  <c r="C36"/>
  <c r="I36"/>
  <c r="G36"/>
  <c r="F36"/>
  <c r="K36"/>
  <c r="E36"/>
  <c r="B37"/>
  <c r="D37"/>
  <c r="C37"/>
  <c r="M36"/>
  <c r="N36"/>
  <c r="L36"/>
  <c r="I37"/>
  <c r="G37"/>
  <c r="F37"/>
  <c r="O36"/>
  <c r="S36"/>
  <c r="R36"/>
  <c r="E37"/>
  <c r="K37"/>
  <c r="B38"/>
  <c r="M37"/>
  <c r="N37"/>
  <c r="L37"/>
  <c r="D38"/>
  <c r="C38"/>
  <c r="F38"/>
  <c r="I38"/>
  <c r="G38"/>
  <c r="R37"/>
  <c r="O37"/>
  <c r="S37"/>
  <c r="K38"/>
  <c r="E38"/>
  <c r="B39"/>
  <c r="D39"/>
  <c r="C39"/>
  <c r="M38"/>
  <c r="N38"/>
  <c r="L38"/>
  <c r="I39"/>
  <c r="G39"/>
  <c r="F39"/>
  <c r="O38"/>
  <c r="S38"/>
  <c r="R38"/>
  <c r="E39"/>
  <c r="K39"/>
  <c r="B40"/>
  <c r="M39"/>
  <c r="N39"/>
  <c r="L39"/>
  <c r="D40"/>
  <c r="O39"/>
  <c r="S39"/>
  <c r="R39"/>
  <c r="K40"/>
  <c r="E40"/>
  <c r="C40"/>
  <c r="I40"/>
  <c r="G40"/>
  <c r="F40"/>
  <c r="B41"/>
  <c r="M40"/>
  <c r="N40"/>
  <c r="L40"/>
  <c r="O40"/>
  <c r="S40"/>
  <c r="R40"/>
  <c r="D41"/>
  <c r="C41"/>
  <c r="F41"/>
  <c r="I41"/>
  <c r="G41"/>
  <c r="K41"/>
  <c r="E41"/>
  <c r="B42"/>
  <c r="D42"/>
  <c r="C42"/>
  <c r="M41"/>
  <c r="N41"/>
  <c r="L41"/>
  <c r="I42"/>
  <c r="G42"/>
  <c r="F42"/>
  <c r="O41"/>
  <c r="S41"/>
  <c r="R41"/>
  <c r="E42"/>
  <c r="K42"/>
  <c r="B43"/>
  <c r="M42"/>
  <c r="N42"/>
  <c r="L42"/>
  <c r="D43"/>
  <c r="C43"/>
  <c r="B44"/>
  <c r="D44"/>
  <c r="R42"/>
  <c r="O42"/>
  <c r="S42"/>
  <c r="I43"/>
  <c r="G43"/>
  <c r="F43"/>
  <c r="E43"/>
  <c r="K43"/>
  <c r="M43"/>
  <c r="N43"/>
  <c r="L43"/>
  <c r="K44"/>
  <c r="E44"/>
  <c r="C44"/>
  <c r="O43"/>
  <c r="S43"/>
  <c r="R43"/>
  <c r="I44"/>
  <c r="G44"/>
  <c r="F44"/>
  <c r="B45"/>
  <c r="M44"/>
  <c r="N44"/>
  <c r="L44"/>
  <c r="O44"/>
  <c r="S44"/>
  <c r="R44"/>
  <c r="D45"/>
  <c r="E45"/>
  <c r="K45"/>
  <c r="C45"/>
  <c r="M45"/>
  <c r="N45"/>
  <c r="L45"/>
  <c r="I45"/>
  <c r="G45"/>
  <c r="F45"/>
  <c r="B46"/>
  <c r="O45"/>
  <c r="S45"/>
  <c r="R45"/>
  <c r="D46"/>
  <c r="C46"/>
  <c r="B47"/>
  <c r="D47"/>
  <c r="C47"/>
  <c r="I46"/>
  <c r="G46"/>
  <c r="F46"/>
  <c r="K46"/>
  <c r="E46"/>
  <c r="M46"/>
  <c r="N46"/>
  <c r="L46"/>
  <c r="I47"/>
  <c r="G47"/>
  <c r="F47"/>
  <c r="K47"/>
  <c r="E47"/>
  <c r="B48"/>
  <c r="O46"/>
  <c r="S46"/>
  <c r="R46"/>
  <c r="D48"/>
  <c r="C48"/>
  <c r="B49"/>
  <c r="M47"/>
  <c r="N47"/>
  <c r="L47"/>
  <c r="D49"/>
  <c r="C49"/>
  <c r="O47"/>
  <c r="S47"/>
  <c r="R47"/>
  <c r="I48"/>
  <c r="G48"/>
  <c r="F48"/>
  <c r="K48"/>
  <c r="E48"/>
  <c r="M48"/>
  <c r="N48"/>
  <c r="L48"/>
  <c r="F49"/>
  <c r="I49"/>
  <c r="G49"/>
  <c r="E49"/>
  <c r="K49"/>
  <c r="B50"/>
  <c r="M49"/>
  <c r="N49"/>
  <c r="L49"/>
  <c r="R48"/>
  <c r="O48"/>
  <c r="S48"/>
  <c r="D50"/>
  <c r="C50"/>
  <c r="B51"/>
  <c r="D51"/>
  <c r="C51"/>
  <c r="R49"/>
  <c r="O49"/>
  <c r="S49"/>
  <c r="I50"/>
  <c r="G50"/>
  <c r="F50"/>
  <c r="E50"/>
  <c r="K50"/>
  <c r="I51"/>
  <c r="G51"/>
  <c r="F51"/>
  <c r="M50"/>
  <c r="N50"/>
  <c r="L50"/>
  <c r="K51"/>
  <c r="E51"/>
  <c r="B52"/>
  <c r="R50"/>
  <c r="O50"/>
  <c r="S50"/>
  <c r="D52"/>
  <c r="C52"/>
  <c r="B53"/>
  <c r="M51"/>
  <c r="N51"/>
  <c r="L51"/>
  <c r="D53"/>
  <c r="O51"/>
  <c r="S51"/>
  <c r="R51"/>
  <c r="I52"/>
  <c r="G52"/>
  <c r="F52"/>
  <c r="K52"/>
  <c r="E52"/>
  <c r="M52"/>
  <c r="N52"/>
  <c r="L52"/>
  <c r="E53"/>
  <c r="K53"/>
  <c r="C53"/>
  <c r="M53"/>
  <c r="N53"/>
  <c r="L53"/>
  <c r="O52"/>
  <c r="S52"/>
  <c r="R52"/>
  <c r="F53"/>
  <c r="I53"/>
  <c r="G53"/>
  <c r="B54"/>
  <c r="R53"/>
  <c r="O53"/>
  <c r="S53"/>
  <c r="D54"/>
  <c r="K54"/>
  <c r="E54"/>
  <c r="C54"/>
  <c r="I54"/>
  <c r="G54"/>
  <c r="F54"/>
  <c r="B55"/>
  <c r="M54"/>
  <c r="N54"/>
  <c r="L54"/>
  <c r="O54"/>
  <c r="S54"/>
  <c r="R54"/>
  <c r="D55"/>
  <c r="C55"/>
  <c r="I55"/>
  <c r="G55"/>
  <c r="F55"/>
  <c r="K55"/>
  <c r="E55"/>
  <c r="B56"/>
  <c r="D56"/>
  <c r="C56"/>
  <c r="M55"/>
  <c r="N55"/>
  <c r="L55"/>
  <c r="I56"/>
  <c r="G56"/>
  <c r="F56"/>
  <c r="R55"/>
  <c r="O55"/>
  <c r="S55"/>
  <c r="E56"/>
  <c r="K56"/>
  <c r="B57"/>
  <c r="M56"/>
  <c r="N56"/>
  <c r="L56"/>
  <c r="D57"/>
  <c r="C57"/>
  <c r="B58"/>
  <c r="D58"/>
  <c r="C58"/>
  <c r="O56"/>
  <c r="S56"/>
  <c r="R56"/>
  <c r="F57"/>
  <c r="I57"/>
  <c r="G57"/>
  <c r="K57"/>
  <c r="E57"/>
  <c r="M57"/>
  <c r="N57"/>
  <c r="L57"/>
  <c r="I58"/>
  <c r="G58"/>
  <c r="F58"/>
  <c r="E58"/>
  <c r="K58"/>
  <c r="B59"/>
  <c r="M58"/>
  <c r="N58"/>
  <c r="L58"/>
  <c r="O57"/>
  <c r="S57"/>
  <c r="R57"/>
  <c r="D59"/>
  <c r="C59"/>
  <c r="I59"/>
  <c r="G59"/>
  <c r="F59"/>
  <c r="O58"/>
  <c r="S58"/>
  <c r="R58"/>
  <c r="K59"/>
  <c r="E59"/>
  <c r="B60"/>
  <c r="D60"/>
  <c r="C60"/>
  <c r="B61"/>
  <c r="M59"/>
  <c r="N59"/>
  <c r="L59"/>
  <c r="D61"/>
  <c r="O59"/>
  <c r="S59"/>
  <c r="R59"/>
  <c r="I60"/>
  <c r="G60"/>
  <c r="F60"/>
  <c r="E60"/>
  <c r="K60"/>
  <c r="E61"/>
  <c r="K61"/>
  <c r="M60"/>
  <c r="N60"/>
  <c r="L60"/>
  <c r="C61"/>
  <c r="O60"/>
  <c r="S60"/>
  <c r="R60"/>
  <c r="M61"/>
  <c r="N61"/>
  <c r="L61"/>
  <c r="F61"/>
  <c r="I61"/>
  <c r="G61"/>
  <c r="B62"/>
  <c r="O61"/>
  <c r="S61"/>
  <c r="R61"/>
  <c r="D62"/>
  <c r="K62"/>
  <c r="E62"/>
  <c r="C62"/>
  <c r="I62"/>
  <c r="G62"/>
  <c r="F62"/>
  <c r="B63"/>
  <c r="M62"/>
  <c r="N62"/>
  <c r="L62"/>
  <c r="R62"/>
  <c r="O62"/>
  <c r="S62"/>
  <c r="D63"/>
  <c r="C63"/>
  <c r="F63"/>
  <c r="I63"/>
  <c r="G63"/>
  <c r="K63"/>
  <c r="E63"/>
  <c r="B64"/>
  <c r="D64"/>
  <c r="C64"/>
  <c r="M63"/>
  <c r="N63"/>
  <c r="L63"/>
  <c r="I64"/>
  <c r="G64"/>
  <c r="F64"/>
  <c r="R63"/>
  <c r="O63"/>
  <c r="S63"/>
  <c r="E64"/>
  <c r="K64"/>
  <c r="B65"/>
  <c r="M64"/>
  <c r="N64"/>
  <c r="L64"/>
  <c r="D65"/>
  <c r="K65"/>
  <c r="E65"/>
  <c r="O64"/>
  <c r="S64"/>
  <c r="R64"/>
  <c r="C65"/>
  <c r="F65"/>
  <c r="I65"/>
  <c r="G65"/>
  <c r="B66"/>
  <c r="M65"/>
  <c r="N65"/>
  <c r="L65"/>
  <c r="O65"/>
  <c r="S65"/>
  <c r="R65"/>
  <c r="D66"/>
  <c r="C66"/>
  <c r="I66"/>
  <c r="G66"/>
  <c r="F66"/>
  <c r="K66"/>
  <c r="E66"/>
  <c r="B67"/>
  <c r="D67"/>
  <c r="M66"/>
  <c r="N66"/>
  <c r="L66"/>
  <c r="K67"/>
  <c r="E67"/>
  <c r="O66"/>
  <c r="S66"/>
  <c r="R66"/>
  <c r="C67"/>
  <c r="F67"/>
  <c r="I67"/>
  <c r="G67"/>
  <c r="B68"/>
  <c r="M67"/>
  <c r="N67"/>
  <c r="L67"/>
  <c r="O67"/>
  <c r="S67"/>
  <c r="R67"/>
  <c r="D68"/>
  <c r="C68"/>
  <c r="I68"/>
  <c r="G68"/>
  <c r="F68"/>
  <c r="E68"/>
  <c r="K68"/>
  <c r="B69"/>
  <c r="M68"/>
  <c r="N68"/>
  <c r="L68"/>
  <c r="D69"/>
  <c r="E69"/>
  <c r="K69"/>
  <c r="O68"/>
  <c r="S68"/>
  <c r="R68"/>
  <c r="C69"/>
  <c r="M69"/>
  <c r="N69"/>
  <c r="L69"/>
  <c r="F69"/>
  <c r="I69"/>
  <c r="G69"/>
  <c r="B70"/>
  <c r="O69"/>
  <c r="S69"/>
  <c r="R69"/>
  <c r="D70"/>
  <c r="C70"/>
  <c r="I70"/>
  <c r="G70"/>
  <c r="F70"/>
  <c r="K70"/>
  <c r="E70"/>
  <c r="B71"/>
  <c r="D71"/>
  <c r="M70"/>
  <c r="N70"/>
  <c r="L70"/>
  <c r="E71"/>
  <c r="K71"/>
  <c r="R70"/>
  <c r="O70"/>
  <c r="S70"/>
  <c r="C71"/>
  <c r="M71"/>
  <c r="N71"/>
  <c r="L71"/>
  <c r="I71"/>
  <c r="G71"/>
  <c r="F71"/>
  <c r="B72"/>
  <c r="R71"/>
  <c r="O71"/>
  <c r="S71"/>
  <c r="D72"/>
  <c r="C72"/>
  <c r="I72"/>
  <c r="G72"/>
  <c r="F72"/>
  <c r="E72"/>
  <c r="K72"/>
  <c r="B73"/>
  <c r="M72"/>
  <c r="N72"/>
  <c r="L72"/>
  <c r="D73"/>
  <c r="C73"/>
  <c r="B74"/>
  <c r="D74"/>
  <c r="C74"/>
  <c r="R72"/>
  <c r="O72"/>
  <c r="S72"/>
  <c r="I73"/>
  <c r="G73"/>
  <c r="F73"/>
  <c r="K73"/>
  <c r="E73"/>
  <c r="M73"/>
  <c r="N73"/>
  <c r="L73"/>
  <c r="F74"/>
  <c r="I74"/>
  <c r="G74"/>
  <c r="K74"/>
  <c r="E74"/>
  <c r="B75"/>
  <c r="O73"/>
  <c r="S73"/>
  <c r="R73"/>
  <c r="D75"/>
  <c r="C75"/>
  <c r="M74"/>
  <c r="N74"/>
  <c r="L74"/>
  <c r="I75"/>
  <c r="G75"/>
  <c r="F75"/>
  <c r="O74"/>
  <c r="S74"/>
  <c r="R74"/>
  <c r="E75"/>
  <c r="K75"/>
  <c r="B76"/>
  <c r="M75"/>
  <c r="N75"/>
  <c r="L75"/>
  <c r="D76"/>
  <c r="R75"/>
  <c r="O75"/>
  <c r="S75"/>
  <c r="K76"/>
  <c r="E76"/>
  <c r="C76"/>
  <c r="I76"/>
  <c r="G76"/>
  <c r="F76"/>
  <c r="B77"/>
  <c r="M76"/>
  <c r="N76"/>
  <c r="L76"/>
  <c r="O76"/>
  <c r="S76"/>
  <c r="R76"/>
  <c r="D77"/>
  <c r="C77"/>
  <c r="I77"/>
  <c r="G77"/>
  <c r="F77"/>
  <c r="E77"/>
  <c r="K77"/>
  <c r="B78"/>
  <c r="M77"/>
  <c r="N77"/>
  <c r="L77"/>
  <c r="D78"/>
  <c r="E78"/>
  <c r="K78"/>
  <c r="R77"/>
  <c r="O77"/>
  <c r="S77"/>
  <c r="C78"/>
  <c r="M78"/>
  <c r="N78"/>
  <c r="L78"/>
  <c r="I78"/>
  <c r="G78"/>
  <c r="F78"/>
  <c r="B79"/>
  <c r="R78"/>
  <c r="O78"/>
  <c r="S78"/>
  <c r="D79"/>
  <c r="K79"/>
  <c r="E79"/>
  <c r="C79"/>
  <c r="I79"/>
  <c r="G79"/>
  <c r="F79"/>
  <c r="B80"/>
  <c r="M79"/>
  <c r="N79"/>
  <c r="L79"/>
  <c r="R79"/>
  <c r="O79"/>
  <c r="S79"/>
  <c r="D80"/>
  <c r="E80"/>
  <c r="K80"/>
  <c r="C80"/>
  <c r="M80"/>
  <c r="N80"/>
  <c r="L80"/>
  <c r="I80"/>
  <c r="G80"/>
  <c r="F80"/>
  <c r="B81"/>
  <c r="R80"/>
  <c r="O80"/>
  <c r="S80"/>
  <c r="D81"/>
  <c r="E81"/>
  <c r="K81"/>
  <c r="C81"/>
  <c r="M81"/>
  <c r="N81"/>
  <c r="L81"/>
  <c r="F81"/>
  <c r="I81"/>
  <c r="G81"/>
  <c r="B82"/>
  <c r="O81"/>
  <c r="S81"/>
  <c r="R81"/>
  <c r="D82"/>
  <c r="K82"/>
  <c r="E82"/>
  <c r="C82"/>
  <c r="I82"/>
  <c r="G82"/>
  <c r="F82"/>
  <c r="B83"/>
  <c r="M82"/>
  <c r="N82"/>
  <c r="L82"/>
  <c r="O82"/>
  <c r="S82"/>
  <c r="R82"/>
  <c r="D83"/>
  <c r="C83"/>
  <c r="I83"/>
  <c r="G83"/>
  <c r="F83"/>
  <c r="K83"/>
  <c r="E83"/>
  <c r="B84"/>
  <c r="D84"/>
  <c r="C84"/>
  <c r="M83"/>
  <c r="N83"/>
  <c r="L83"/>
  <c r="F84"/>
  <c r="I84"/>
  <c r="G84"/>
  <c r="O83"/>
  <c r="S83"/>
  <c r="R83"/>
  <c r="K84"/>
  <c r="E84"/>
  <c r="B85"/>
  <c r="D85"/>
  <c r="C85"/>
  <c r="B86"/>
  <c r="M84"/>
  <c r="N84"/>
  <c r="L84"/>
  <c r="D86"/>
  <c r="C86"/>
  <c r="O84"/>
  <c r="S84"/>
  <c r="R84"/>
  <c r="I85"/>
  <c r="G85"/>
  <c r="F85"/>
  <c r="K85"/>
  <c r="E85"/>
  <c r="M85"/>
  <c r="N85"/>
  <c r="L85"/>
  <c r="F86"/>
  <c r="I86"/>
  <c r="G86"/>
  <c r="E86"/>
  <c r="K86"/>
  <c r="B87"/>
  <c r="M86"/>
  <c r="N86"/>
  <c r="L86"/>
  <c r="R85"/>
  <c r="O85"/>
  <c r="S85"/>
  <c r="D87"/>
  <c r="C87"/>
  <c r="F87"/>
  <c r="I87"/>
  <c r="G87"/>
  <c r="O86"/>
  <c r="S86"/>
  <c r="R86"/>
  <c r="E87"/>
  <c r="K87"/>
  <c r="B88"/>
  <c r="M87"/>
  <c r="N87"/>
  <c r="L87"/>
  <c r="D88"/>
  <c r="O87"/>
  <c r="S87"/>
  <c r="R87"/>
  <c r="E88"/>
  <c r="K88"/>
  <c r="C88"/>
  <c r="M88"/>
  <c r="N88"/>
  <c r="L88"/>
  <c r="I88"/>
  <c r="G88"/>
  <c r="F88"/>
  <c r="B89"/>
  <c r="R88"/>
  <c r="O88"/>
  <c r="S88"/>
  <c r="D89"/>
  <c r="K89"/>
  <c r="E89"/>
  <c r="C89"/>
  <c r="I89"/>
  <c r="G89"/>
  <c r="F89"/>
  <c r="B90"/>
  <c r="M89"/>
  <c r="N89"/>
  <c r="L89"/>
  <c r="O89"/>
  <c r="S89"/>
  <c r="R89"/>
  <c r="D90"/>
  <c r="C90"/>
  <c r="I90"/>
  <c r="G90"/>
  <c r="F90"/>
  <c r="E90"/>
  <c r="K90"/>
  <c r="B91"/>
  <c r="M90"/>
  <c r="N90"/>
  <c r="L90"/>
  <c r="D91"/>
  <c r="C91"/>
  <c r="B92"/>
  <c r="D92"/>
  <c r="O90"/>
  <c r="S90"/>
  <c r="R90"/>
  <c r="I91"/>
  <c r="G91"/>
  <c r="F91"/>
  <c r="K91"/>
  <c r="E91"/>
  <c r="M91"/>
  <c r="N91"/>
  <c r="L91"/>
  <c r="E92"/>
  <c r="K92"/>
  <c r="C92"/>
  <c r="M92"/>
  <c r="N92"/>
  <c r="L92"/>
  <c r="O91"/>
  <c r="S91"/>
  <c r="R91"/>
  <c r="I92"/>
  <c r="G92"/>
  <c r="F92"/>
  <c r="B93"/>
  <c r="R92"/>
  <c r="O92"/>
  <c r="S92"/>
  <c r="D93"/>
  <c r="C93"/>
  <c r="B94"/>
  <c r="D94"/>
  <c r="C94"/>
  <c r="I93"/>
  <c r="G93"/>
  <c r="F93"/>
  <c r="K93"/>
  <c r="E93"/>
  <c r="M93"/>
  <c r="N93"/>
  <c r="L93"/>
  <c r="F94"/>
  <c r="I94"/>
  <c r="G94"/>
  <c r="K94"/>
  <c r="E94"/>
  <c r="B95"/>
  <c r="R93"/>
  <c r="O93"/>
  <c r="S93"/>
  <c r="D95"/>
  <c r="C95"/>
  <c r="B96"/>
  <c r="M94"/>
  <c r="N94"/>
  <c r="L94"/>
  <c r="D96"/>
  <c r="C96"/>
  <c r="R94"/>
  <c r="O94"/>
  <c r="S94"/>
  <c r="I95"/>
  <c r="G95"/>
  <c r="F95"/>
  <c r="K95"/>
  <c r="E95"/>
  <c r="M95"/>
  <c r="N95"/>
  <c r="L95"/>
  <c r="F96"/>
  <c r="I96"/>
  <c r="G96"/>
  <c r="K96"/>
  <c r="E96"/>
  <c r="B97"/>
  <c r="O95"/>
  <c r="S95"/>
  <c r="R95"/>
  <c r="D97"/>
  <c r="C97"/>
  <c r="M96"/>
  <c r="N96"/>
  <c r="L96"/>
  <c r="F97"/>
  <c r="I97"/>
  <c r="G97"/>
  <c r="O96"/>
  <c r="S96"/>
  <c r="R96"/>
  <c r="E97"/>
  <c r="K97"/>
  <c r="B98"/>
  <c r="M97"/>
  <c r="N97"/>
  <c r="L97"/>
  <c r="D98"/>
  <c r="O97"/>
  <c r="S97"/>
  <c r="R97"/>
  <c r="K98"/>
  <c r="E98"/>
  <c r="C98"/>
  <c r="I98"/>
  <c r="G98"/>
  <c r="F98"/>
  <c r="B99"/>
  <c r="M98"/>
  <c r="N98"/>
  <c r="L98"/>
  <c r="R98"/>
  <c r="O98"/>
  <c r="S98"/>
  <c r="D99"/>
  <c r="E99"/>
  <c r="K99"/>
  <c r="C99"/>
  <c r="M99"/>
  <c r="N99"/>
  <c r="L99"/>
  <c r="F99"/>
  <c r="I99"/>
  <c r="G99"/>
  <c r="B100"/>
  <c r="O99"/>
  <c r="S99"/>
  <c r="R99"/>
  <c r="D100"/>
  <c r="E100"/>
  <c r="K100"/>
  <c r="C100"/>
  <c r="M100"/>
  <c r="N100"/>
  <c r="L100"/>
  <c r="F100"/>
  <c r="I100"/>
  <c r="G100"/>
  <c r="B101"/>
  <c r="R100"/>
  <c r="O100"/>
  <c r="S100"/>
  <c r="D101"/>
  <c r="C101"/>
  <c r="B102"/>
  <c r="D102"/>
  <c r="I101"/>
  <c r="G101"/>
  <c r="F101"/>
  <c r="E101"/>
  <c r="K101"/>
  <c r="E102"/>
  <c r="K102"/>
  <c r="M101"/>
  <c r="N101"/>
  <c r="L101"/>
  <c r="C102"/>
  <c r="O101"/>
  <c r="S101"/>
  <c r="R101"/>
  <c r="M102"/>
  <c r="N102"/>
  <c r="L102"/>
  <c r="I102"/>
  <c r="G102"/>
  <c r="F102"/>
  <c r="B103"/>
  <c r="R102"/>
  <c r="O102"/>
  <c r="S102"/>
  <c r="D103"/>
  <c r="C103"/>
  <c r="F103"/>
  <c r="I103"/>
  <c r="G103"/>
  <c r="E103"/>
  <c r="K103"/>
  <c r="B104"/>
  <c r="M103"/>
  <c r="N103"/>
  <c r="L103"/>
  <c r="D104"/>
  <c r="C104"/>
  <c r="I104"/>
  <c r="G104"/>
  <c r="F104"/>
  <c r="O103"/>
  <c r="S103"/>
  <c r="R103"/>
  <c r="E104"/>
  <c r="K104"/>
  <c r="B105"/>
  <c r="M104"/>
  <c r="N104"/>
  <c r="L104"/>
  <c r="D105"/>
  <c r="C105"/>
  <c r="F105"/>
  <c r="I105"/>
  <c r="G105"/>
  <c r="O104"/>
  <c r="S104"/>
  <c r="R104"/>
  <c r="K105"/>
  <c r="E105"/>
  <c r="B106"/>
  <c r="D106"/>
  <c r="C106"/>
  <c r="B107"/>
  <c r="M105"/>
  <c r="N105"/>
  <c r="L105"/>
  <c r="D107"/>
  <c r="O105"/>
  <c r="S105"/>
  <c r="R105"/>
  <c r="I106"/>
  <c r="G106"/>
  <c r="F106"/>
  <c r="E106"/>
  <c r="K106"/>
  <c r="K107"/>
  <c r="E107"/>
  <c r="M106"/>
  <c r="N106"/>
  <c r="L106"/>
  <c r="C107"/>
  <c r="R106"/>
  <c r="O106"/>
  <c r="S106"/>
  <c r="I107"/>
  <c r="G107"/>
  <c r="F107"/>
  <c r="B108"/>
  <c r="M107"/>
  <c r="N107"/>
  <c r="L107"/>
  <c r="R107"/>
  <c r="O107"/>
  <c r="S107"/>
  <c r="D108"/>
  <c r="K108"/>
  <c r="E108"/>
  <c r="C108"/>
  <c r="F108"/>
  <c r="I108"/>
  <c r="G108"/>
  <c r="B109"/>
  <c r="M108"/>
  <c r="N108"/>
  <c r="L108"/>
  <c r="O108"/>
  <c r="S108"/>
  <c r="R108"/>
  <c r="D109"/>
  <c r="C109"/>
  <c r="I109"/>
  <c r="G109"/>
  <c r="F109"/>
  <c r="E109"/>
  <c r="K109"/>
  <c r="B110"/>
  <c r="M109"/>
  <c r="N109"/>
  <c r="L109"/>
  <c r="D110"/>
  <c r="C110"/>
  <c r="B111"/>
  <c r="D111"/>
  <c r="O109"/>
  <c r="S109"/>
  <c r="R109"/>
  <c r="I110"/>
  <c r="G110"/>
  <c r="F110"/>
  <c r="K110"/>
  <c r="E110"/>
  <c r="M110"/>
  <c r="N110"/>
  <c r="L110"/>
  <c r="K111"/>
  <c r="E111"/>
  <c r="C111"/>
  <c r="O110"/>
  <c r="S110"/>
  <c r="R110"/>
  <c r="I111"/>
  <c r="G111"/>
  <c r="F111"/>
  <c r="B112"/>
  <c r="M111"/>
  <c r="N111"/>
  <c r="L111"/>
  <c r="O111"/>
  <c r="S111"/>
  <c r="R111"/>
  <c r="D112"/>
  <c r="K112"/>
  <c r="E112"/>
  <c r="C112"/>
  <c r="I112"/>
  <c r="G112"/>
  <c r="F112"/>
  <c r="B113"/>
  <c r="M112"/>
  <c r="N112"/>
  <c r="L112"/>
  <c r="R112"/>
  <c r="O112"/>
  <c r="S112"/>
  <c r="D113"/>
  <c r="E113"/>
  <c r="K113"/>
  <c r="C113"/>
  <c r="M113"/>
  <c r="N113"/>
  <c r="L113"/>
  <c r="I113"/>
  <c r="G113"/>
  <c r="F113"/>
  <c r="B114"/>
  <c r="O113"/>
  <c r="S113"/>
  <c r="R113"/>
  <c r="D114"/>
  <c r="C114"/>
  <c r="I114"/>
  <c r="G114"/>
  <c r="F114"/>
  <c r="E114"/>
  <c r="K114"/>
  <c r="B115"/>
  <c r="M114"/>
  <c r="N114"/>
  <c r="L114"/>
  <c r="D115"/>
  <c r="E115"/>
  <c r="K115"/>
  <c r="O114"/>
  <c r="S114"/>
  <c r="R114"/>
  <c r="C115"/>
  <c r="M115"/>
  <c r="N115"/>
  <c r="L115"/>
  <c r="I115"/>
  <c r="G115"/>
  <c r="F115"/>
  <c r="B116"/>
  <c r="O115"/>
  <c r="S115"/>
  <c r="R115"/>
  <c r="D116"/>
  <c r="E116"/>
  <c r="K116"/>
  <c r="C116"/>
  <c r="M116"/>
  <c r="N116"/>
  <c r="L116"/>
  <c r="I116"/>
  <c r="G116"/>
  <c r="F116"/>
  <c r="B117"/>
  <c r="O116"/>
  <c r="S116"/>
  <c r="R116"/>
  <c r="D117"/>
  <c r="C117"/>
  <c r="B118"/>
  <c r="D118"/>
  <c r="F117"/>
  <c r="I117"/>
  <c r="G117"/>
  <c r="K117"/>
  <c r="E117"/>
  <c r="M117"/>
  <c r="N117"/>
  <c r="L117"/>
  <c r="K118"/>
  <c r="E118"/>
  <c r="C118"/>
  <c r="O117"/>
  <c r="S117"/>
  <c r="R117"/>
  <c r="I118"/>
  <c r="G118"/>
  <c r="F118"/>
  <c r="B119"/>
  <c r="M118"/>
  <c r="N118"/>
  <c r="L118"/>
  <c r="O118"/>
  <c r="S118"/>
  <c r="R118"/>
  <c r="D119"/>
  <c r="C119"/>
  <c r="B120"/>
  <c r="D120"/>
  <c r="I119"/>
  <c r="G119"/>
  <c r="F119"/>
  <c r="E119"/>
  <c r="K119"/>
  <c r="M119"/>
  <c r="N119"/>
  <c r="L119"/>
  <c r="E120"/>
  <c r="K120"/>
  <c r="C120"/>
  <c r="M120"/>
  <c r="N120"/>
  <c r="L120"/>
  <c r="R119"/>
  <c r="O119"/>
  <c r="S119"/>
  <c r="I120"/>
  <c r="G120"/>
  <c r="F120"/>
  <c r="B121"/>
  <c r="R120"/>
  <c r="O120"/>
  <c r="S120"/>
  <c r="D121"/>
  <c r="K121"/>
  <c r="E121"/>
  <c r="C121"/>
  <c r="I121"/>
  <c r="G121"/>
  <c r="F121"/>
  <c r="B122"/>
  <c r="M121"/>
  <c r="N121"/>
  <c r="L121"/>
  <c r="O121"/>
  <c r="S121"/>
  <c r="R121"/>
  <c r="D122"/>
  <c r="C122"/>
  <c r="B123"/>
  <c r="D123"/>
  <c r="I122"/>
  <c r="G122"/>
  <c r="F122"/>
  <c r="E122"/>
  <c r="K122"/>
  <c r="M122"/>
  <c r="N122"/>
  <c r="L122"/>
  <c r="K123"/>
  <c r="E123"/>
  <c r="C123"/>
  <c r="O122"/>
  <c r="S122"/>
  <c r="R122"/>
  <c r="F123"/>
  <c r="I123"/>
  <c r="G123"/>
  <c r="B124"/>
  <c r="M123"/>
  <c r="N123"/>
  <c r="L123"/>
  <c r="O123"/>
  <c r="S123"/>
  <c r="R123"/>
  <c r="D124"/>
  <c r="K124"/>
  <c r="E124"/>
  <c r="C124"/>
  <c r="I124"/>
  <c r="G124"/>
  <c r="F124"/>
  <c r="B125"/>
  <c r="M124"/>
  <c r="N124"/>
  <c r="L124"/>
  <c r="R124"/>
  <c r="O124"/>
  <c r="S124"/>
  <c r="D125"/>
  <c r="E125"/>
  <c r="K125"/>
  <c r="C125"/>
  <c r="M125"/>
  <c r="N125"/>
  <c r="L125"/>
  <c r="I125"/>
  <c r="G125"/>
  <c r="F125"/>
  <c r="B126"/>
  <c r="O125"/>
  <c r="S125"/>
  <c r="R125"/>
  <c r="D126"/>
  <c r="E126"/>
  <c r="K126"/>
  <c r="C126"/>
  <c r="M126"/>
  <c r="N126"/>
  <c r="L126"/>
  <c r="F126"/>
  <c r="I126"/>
  <c r="G126"/>
  <c r="B127"/>
  <c r="O126"/>
  <c r="S126"/>
  <c r="R126"/>
  <c r="D127"/>
  <c r="C127"/>
  <c r="B128"/>
  <c r="D128"/>
  <c r="F127"/>
  <c r="I127"/>
  <c r="G127"/>
  <c r="E127"/>
  <c r="K127"/>
  <c r="M127"/>
  <c r="N127"/>
  <c r="L127"/>
  <c r="E128"/>
  <c r="K128"/>
  <c r="C128"/>
  <c r="M128"/>
  <c r="N128"/>
  <c r="L128"/>
  <c r="R127"/>
  <c r="O127"/>
  <c r="S127"/>
  <c r="F128"/>
  <c r="I128"/>
  <c r="G128"/>
  <c r="B129"/>
  <c r="O128"/>
  <c r="S128"/>
  <c r="R128"/>
  <c r="D129"/>
  <c r="C129"/>
  <c r="F129"/>
  <c r="I129"/>
  <c r="G129"/>
  <c r="E129"/>
  <c r="K129"/>
  <c r="B130"/>
  <c r="M129"/>
  <c r="N129"/>
  <c r="L129"/>
  <c r="D130"/>
  <c r="C130"/>
  <c r="I130"/>
  <c r="G130"/>
  <c r="F130"/>
  <c r="O129"/>
  <c r="S129"/>
  <c r="R129"/>
  <c r="E130"/>
  <c r="K130"/>
  <c r="B131"/>
  <c r="M130"/>
  <c r="N130"/>
  <c r="L130"/>
  <c r="D131"/>
  <c r="R130"/>
  <c r="O130"/>
  <c r="S130"/>
  <c r="K131"/>
  <c r="E131"/>
  <c r="C131"/>
  <c r="I131"/>
  <c r="G131"/>
  <c r="F131"/>
  <c r="B132"/>
  <c r="M131"/>
  <c r="N131"/>
  <c r="L131"/>
  <c r="R131"/>
  <c r="O131"/>
  <c r="S131"/>
  <c r="D132"/>
  <c r="C132"/>
  <c r="F132"/>
  <c r="I132"/>
  <c r="G132"/>
  <c r="K132"/>
  <c r="E132"/>
  <c r="B133"/>
  <c r="D133"/>
  <c r="C133"/>
  <c r="M132"/>
  <c r="N132"/>
  <c r="L132"/>
  <c r="I133"/>
  <c r="G133"/>
  <c r="F133"/>
  <c r="O132"/>
  <c r="S132"/>
  <c r="R132"/>
  <c r="K133"/>
  <c r="E133"/>
  <c r="B134"/>
  <c r="D134"/>
  <c r="C134"/>
  <c r="M133"/>
  <c r="N133"/>
  <c r="L133"/>
  <c r="I134"/>
  <c r="F134"/>
  <c r="O133"/>
  <c r="S133"/>
  <c r="R133"/>
  <c r="E134"/>
  <c r="K134"/>
  <c r="B135"/>
  <c r="M134"/>
  <c r="N134"/>
  <c r="L134"/>
  <c r="D135"/>
  <c r="C135"/>
  <c r="B136"/>
  <c r="G134"/>
  <c r="I55" i="14"/>
  <c r="E135" i="1"/>
  <c r="K135"/>
  <c r="O134"/>
  <c r="R134"/>
  <c r="J7" i="14"/>
  <c r="D136" i="1"/>
  <c r="C136"/>
  <c r="I135"/>
  <c r="G135"/>
  <c r="F135"/>
  <c r="E136"/>
  <c r="K136"/>
  <c r="I136"/>
  <c r="G136"/>
  <c r="F136"/>
  <c r="M135"/>
  <c r="N135"/>
  <c r="L135"/>
  <c r="S134"/>
  <c r="I7" i="14"/>
  <c r="B137" i="1"/>
  <c r="O135"/>
  <c r="S135"/>
  <c r="R135"/>
  <c r="M136"/>
  <c r="N136"/>
  <c r="L136"/>
  <c r="D137"/>
  <c r="C137"/>
  <c r="B138"/>
  <c r="D138"/>
  <c r="C138"/>
  <c r="B139"/>
  <c r="O136"/>
  <c r="S136"/>
  <c r="R136"/>
  <c r="E137"/>
  <c r="K137"/>
  <c r="I137"/>
  <c r="G137"/>
  <c r="F137"/>
  <c r="K138"/>
  <c r="E138"/>
  <c r="M137"/>
  <c r="N137"/>
  <c r="L137"/>
  <c r="D139"/>
  <c r="C139"/>
  <c r="B140"/>
  <c r="I138"/>
  <c r="G138"/>
  <c r="F138"/>
  <c r="E139"/>
  <c r="K139"/>
  <c r="O137"/>
  <c r="S137"/>
  <c r="R137"/>
  <c r="D140"/>
  <c r="C140"/>
  <c r="F139"/>
  <c r="I139"/>
  <c r="G139"/>
  <c r="M138"/>
  <c r="N138"/>
  <c r="L138"/>
  <c r="I140"/>
  <c r="G140"/>
  <c r="F140"/>
  <c r="M139"/>
  <c r="N139"/>
  <c r="L139"/>
  <c r="O138"/>
  <c r="S138"/>
  <c r="R138"/>
  <c r="E140"/>
  <c r="K140"/>
  <c r="B141"/>
  <c r="M140"/>
  <c r="N140"/>
  <c r="L140"/>
  <c r="O139"/>
  <c r="S139"/>
  <c r="R139"/>
  <c r="D141"/>
  <c r="C141"/>
  <c r="I141"/>
  <c r="G141"/>
  <c r="F141"/>
  <c r="O140"/>
  <c r="S140"/>
  <c r="R140"/>
  <c r="K141"/>
  <c r="E141"/>
  <c r="B142"/>
  <c r="D142"/>
  <c r="C142"/>
  <c r="B143"/>
  <c r="M141"/>
  <c r="N141"/>
  <c r="L141"/>
  <c r="D143"/>
  <c r="C143"/>
  <c r="O141"/>
  <c r="S141"/>
  <c r="R141"/>
  <c r="I142"/>
  <c r="G142"/>
  <c r="F142"/>
  <c r="E142"/>
  <c r="K142"/>
  <c r="I143"/>
  <c r="G143"/>
  <c r="F143"/>
  <c r="M142"/>
  <c r="N142"/>
  <c r="L142"/>
  <c r="K143"/>
  <c r="E143"/>
  <c r="B144"/>
  <c r="O142"/>
  <c r="S142"/>
  <c r="R142"/>
  <c r="D144"/>
  <c r="C144"/>
  <c r="B145"/>
  <c r="M143"/>
  <c r="N143"/>
  <c r="L143"/>
  <c r="K144"/>
  <c r="E144"/>
  <c r="O143"/>
  <c r="S143"/>
  <c r="R143"/>
  <c r="D145"/>
  <c r="C145"/>
  <c r="B146"/>
  <c r="I144"/>
  <c r="G144"/>
  <c r="F144"/>
  <c r="D146"/>
  <c r="C146"/>
  <c r="I145"/>
  <c r="G145"/>
  <c r="F145"/>
  <c r="E145"/>
  <c r="K145"/>
  <c r="M144"/>
  <c r="N144"/>
  <c r="L144"/>
  <c r="I146"/>
  <c r="G146"/>
  <c r="F146"/>
  <c r="O144"/>
  <c r="S144"/>
  <c r="R144"/>
  <c r="M145"/>
  <c r="N145"/>
  <c r="L145"/>
  <c r="E146"/>
  <c r="K146"/>
  <c r="B147"/>
  <c r="M146"/>
  <c r="N146"/>
  <c r="L146"/>
  <c r="O145"/>
  <c r="S145"/>
  <c r="R145"/>
  <c r="D147"/>
  <c r="C147"/>
  <c r="I147"/>
  <c r="G147"/>
  <c r="F147"/>
  <c r="O146"/>
  <c r="S146"/>
  <c r="R146"/>
  <c r="K147"/>
  <c r="E147"/>
  <c r="B148"/>
  <c r="D148"/>
  <c r="C148"/>
  <c r="M147"/>
  <c r="N147"/>
  <c r="L147"/>
  <c r="I148"/>
  <c r="G148"/>
  <c r="F148"/>
  <c r="O147"/>
  <c r="S147"/>
  <c r="R147"/>
  <c r="E148"/>
  <c r="K148"/>
  <c r="B149"/>
  <c r="M148"/>
  <c r="N148"/>
  <c r="L148"/>
  <c r="D149"/>
  <c r="C149"/>
  <c r="B150"/>
  <c r="D150"/>
  <c r="C150"/>
  <c r="B151"/>
  <c r="O148"/>
  <c r="S148"/>
  <c r="R148"/>
  <c r="E149"/>
  <c r="K149"/>
  <c r="I149"/>
  <c r="G149"/>
  <c r="F149"/>
  <c r="E150"/>
  <c r="K150"/>
  <c r="M149"/>
  <c r="N149"/>
  <c r="L149"/>
  <c r="D151"/>
  <c r="C151"/>
  <c r="I150"/>
  <c r="G150"/>
  <c r="F150"/>
  <c r="F151"/>
  <c r="I151"/>
  <c r="G151"/>
  <c r="O149"/>
  <c r="S149"/>
  <c r="R149"/>
  <c r="M150"/>
  <c r="N150"/>
  <c r="L150"/>
  <c r="E151"/>
  <c r="K151"/>
  <c r="B152"/>
  <c r="M151"/>
  <c r="N151"/>
  <c r="L151"/>
  <c r="R150"/>
  <c r="O150"/>
  <c r="S150"/>
  <c r="D152"/>
  <c r="C152"/>
  <c r="F152"/>
  <c r="I152"/>
  <c r="G152"/>
  <c r="O151"/>
  <c r="S151"/>
  <c r="R151"/>
  <c r="E152"/>
  <c r="K152"/>
  <c r="B153"/>
  <c r="M152"/>
  <c r="N152"/>
  <c r="L152"/>
  <c r="D153"/>
  <c r="C153"/>
  <c r="B154"/>
  <c r="D154"/>
  <c r="C154"/>
  <c r="B155"/>
  <c r="O152"/>
  <c r="S152"/>
  <c r="R152"/>
  <c r="I153"/>
  <c r="G153"/>
  <c r="F153"/>
  <c r="K153"/>
  <c r="E153"/>
  <c r="M153"/>
  <c r="N153"/>
  <c r="L153"/>
  <c r="E154"/>
  <c r="K154"/>
  <c r="D155"/>
  <c r="C155"/>
  <c r="B156"/>
  <c r="I154"/>
  <c r="G154"/>
  <c r="F154"/>
  <c r="K155"/>
  <c r="E155"/>
  <c r="M154"/>
  <c r="N154"/>
  <c r="L154"/>
  <c r="O153"/>
  <c r="S153"/>
  <c r="R153"/>
  <c r="D156"/>
  <c r="C156"/>
  <c r="B157"/>
  <c r="I155"/>
  <c r="G155"/>
  <c r="F155"/>
  <c r="E156"/>
  <c r="K156"/>
  <c r="O154"/>
  <c r="S154"/>
  <c r="R154"/>
  <c r="D157"/>
  <c r="C157"/>
  <c r="B158"/>
  <c r="I156"/>
  <c r="G156"/>
  <c r="F156"/>
  <c r="M155"/>
  <c r="N155"/>
  <c r="L155"/>
  <c r="E157"/>
  <c r="K157"/>
  <c r="M156"/>
  <c r="N156"/>
  <c r="L156"/>
  <c r="O155"/>
  <c r="S155"/>
  <c r="R155"/>
  <c r="D158"/>
  <c r="C158"/>
  <c r="I157"/>
  <c r="G157"/>
  <c r="F157"/>
  <c r="F158"/>
  <c r="I158"/>
  <c r="G158"/>
  <c r="O156"/>
  <c r="S156"/>
  <c r="R156"/>
  <c r="M157"/>
  <c r="N157"/>
  <c r="L157"/>
  <c r="K158"/>
  <c r="E158"/>
  <c r="B159"/>
  <c r="O157"/>
  <c r="S157"/>
  <c r="R157"/>
  <c r="D159"/>
  <c r="C159"/>
  <c r="B160"/>
  <c r="M158"/>
  <c r="N158"/>
  <c r="L158"/>
  <c r="D160"/>
  <c r="C160"/>
  <c r="O158"/>
  <c r="S158"/>
  <c r="R158"/>
  <c r="I159"/>
  <c r="G159"/>
  <c r="F159"/>
  <c r="K159"/>
  <c r="E159"/>
  <c r="M159"/>
  <c r="N159"/>
  <c r="L159"/>
  <c r="F160"/>
  <c r="I160"/>
  <c r="G160"/>
  <c r="E160"/>
  <c r="K160"/>
  <c r="B161"/>
  <c r="M160"/>
  <c r="N160"/>
  <c r="L160"/>
  <c r="O159"/>
  <c r="S159"/>
  <c r="R159"/>
  <c r="D161"/>
  <c r="C161"/>
  <c r="B162"/>
  <c r="E161"/>
  <c r="K161"/>
  <c r="O160"/>
  <c r="S160"/>
  <c r="R160"/>
  <c r="D162"/>
  <c r="C162"/>
  <c r="B163"/>
  <c r="F161"/>
  <c r="I161"/>
  <c r="G161"/>
  <c r="D163"/>
  <c r="C163"/>
  <c r="M161"/>
  <c r="N161"/>
  <c r="L161"/>
  <c r="F162"/>
  <c r="I162"/>
  <c r="G162"/>
  <c r="K162"/>
  <c r="E162"/>
  <c r="M162"/>
  <c r="N162"/>
  <c r="L162"/>
  <c r="F163"/>
  <c r="I163"/>
  <c r="G163"/>
  <c r="R161"/>
  <c r="O161"/>
  <c r="S161"/>
  <c r="K163"/>
  <c r="E163"/>
  <c r="B164"/>
  <c r="O162"/>
  <c r="S162"/>
  <c r="R162"/>
  <c r="D164"/>
  <c r="C164"/>
  <c r="B165"/>
  <c r="M163"/>
  <c r="N163"/>
  <c r="L163"/>
  <c r="E164"/>
  <c r="K164"/>
  <c r="R163"/>
  <c r="O163"/>
  <c r="S163"/>
  <c r="D165"/>
  <c r="C165"/>
  <c r="F164"/>
  <c r="I164"/>
  <c r="G164"/>
  <c r="F165"/>
  <c r="I165"/>
  <c r="G165"/>
  <c r="M164"/>
  <c r="N164"/>
  <c r="L164"/>
  <c r="K165"/>
  <c r="E165"/>
  <c r="B166"/>
  <c r="O164"/>
  <c r="S164"/>
  <c r="R164"/>
  <c r="D166"/>
  <c r="C166"/>
  <c r="B167"/>
  <c r="M165"/>
  <c r="N165"/>
  <c r="L165"/>
  <c r="E166"/>
  <c r="K166"/>
  <c r="O165"/>
  <c r="S165"/>
  <c r="R165"/>
  <c r="D167"/>
  <c r="C167"/>
  <c r="B168"/>
  <c r="I166"/>
  <c r="G166"/>
  <c r="F166"/>
  <c r="K167"/>
  <c r="E167"/>
  <c r="M166"/>
  <c r="N166"/>
  <c r="L166"/>
  <c r="D168"/>
  <c r="C168"/>
  <c r="B169"/>
  <c r="F167"/>
  <c r="I167"/>
  <c r="G167"/>
  <c r="K168"/>
  <c r="E168"/>
  <c r="R166"/>
  <c r="O166"/>
  <c r="S166"/>
  <c r="D169"/>
  <c r="C169"/>
  <c r="B170"/>
  <c r="F168"/>
  <c r="I168"/>
  <c r="G168"/>
  <c r="M167"/>
  <c r="N167"/>
  <c r="L167"/>
  <c r="K169"/>
  <c r="E169"/>
  <c r="R167"/>
  <c r="O167"/>
  <c r="S167"/>
  <c r="D170"/>
  <c r="C170"/>
  <c r="B171"/>
  <c r="I169"/>
  <c r="G169"/>
  <c r="F169"/>
  <c r="M168"/>
  <c r="N168"/>
  <c r="L168"/>
  <c r="D171"/>
  <c r="C171"/>
  <c r="B172"/>
  <c r="R168"/>
  <c r="O168"/>
  <c r="S168"/>
  <c r="I170"/>
  <c r="G170"/>
  <c r="F170"/>
  <c r="E170"/>
  <c r="K170"/>
  <c r="M169"/>
  <c r="N169"/>
  <c r="L169"/>
  <c r="E171"/>
  <c r="K171"/>
  <c r="O169"/>
  <c r="S169"/>
  <c r="R169"/>
  <c r="M170"/>
  <c r="N170"/>
  <c r="L170"/>
  <c r="D172"/>
  <c r="C172"/>
  <c r="B173"/>
  <c r="I171"/>
  <c r="G171"/>
  <c r="F171"/>
  <c r="D173"/>
  <c r="C173"/>
  <c r="B174"/>
  <c r="O170"/>
  <c r="S170"/>
  <c r="R170"/>
  <c r="M171"/>
  <c r="N171"/>
  <c r="L171"/>
  <c r="I172"/>
  <c r="G172"/>
  <c r="F172"/>
  <c r="K172"/>
  <c r="E172"/>
  <c r="M172"/>
  <c r="N172"/>
  <c r="L172"/>
  <c r="D174"/>
  <c r="C174"/>
  <c r="B175"/>
  <c r="O171"/>
  <c r="S171"/>
  <c r="R171"/>
  <c r="E173"/>
  <c r="K173"/>
  <c r="I173"/>
  <c r="G173"/>
  <c r="F173"/>
  <c r="D175"/>
  <c r="C175"/>
  <c r="O172"/>
  <c r="S172"/>
  <c r="R172"/>
  <c r="M173"/>
  <c r="N173"/>
  <c r="L173"/>
  <c r="I174"/>
  <c r="G174"/>
  <c r="F174"/>
  <c r="E174"/>
  <c r="K174"/>
  <c r="I175"/>
  <c r="G175"/>
  <c r="F175"/>
  <c r="M174"/>
  <c r="N174"/>
  <c r="L174"/>
  <c r="O173"/>
  <c r="S173"/>
  <c r="R173"/>
  <c r="E175"/>
  <c r="K175"/>
  <c r="B176"/>
  <c r="M175"/>
  <c r="N175"/>
  <c r="L175"/>
  <c r="O174"/>
  <c r="S174"/>
  <c r="R174"/>
  <c r="D176"/>
  <c r="C176"/>
  <c r="I176"/>
  <c r="G176"/>
  <c r="F176"/>
  <c r="R175"/>
  <c r="O175"/>
  <c r="S175"/>
  <c r="E176"/>
  <c r="K176"/>
  <c r="B177"/>
  <c r="M176"/>
  <c r="N176"/>
  <c r="L176"/>
  <c r="D177"/>
  <c r="C177"/>
  <c r="B178"/>
  <c r="D178"/>
  <c r="C178"/>
  <c r="B179"/>
  <c r="R176"/>
  <c r="O176"/>
  <c r="S176"/>
  <c r="E177"/>
  <c r="K177"/>
  <c r="I177"/>
  <c r="G177"/>
  <c r="F177"/>
  <c r="D179"/>
  <c r="C179"/>
  <c r="M177"/>
  <c r="N177"/>
  <c r="L177"/>
  <c r="F178"/>
  <c r="I178"/>
  <c r="G178"/>
  <c r="E178"/>
  <c r="K178"/>
  <c r="F179"/>
  <c r="I179"/>
  <c r="G179"/>
  <c r="M178"/>
  <c r="N178"/>
  <c r="L178"/>
  <c r="R177"/>
  <c r="O177"/>
  <c r="S177"/>
  <c r="K179"/>
  <c r="E179"/>
  <c r="B180"/>
  <c r="O178"/>
  <c r="S178"/>
  <c r="R178"/>
  <c r="D180"/>
  <c r="C180"/>
  <c r="B181"/>
  <c r="M179"/>
  <c r="N179"/>
  <c r="L179"/>
  <c r="E180"/>
  <c r="K180"/>
  <c r="O179"/>
  <c r="S179"/>
  <c r="R179"/>
  <c r="D181"/>
  <c r="C181"/>
  <c r="B182"/>
  <c r="F180"/>
  <c r="I180"/>
  <c r="G180"/>
  <c r="D182"/>
  <c r="C182"/>
  <c r="B183"/>
  <c r="M180"/>
  <c r="N180"/>
  <c r="L180"/>
  <c r="I181"/>
  <c r="G181"/>
  <c r="F181"/>
  <c r="E181"/>
  <c r="K181"/>
  <c r="E182"/>
  <c r="K182"/>
  <c r="M181"/>
  <c r="N181"/>
  <c r="L181"/>
  <c r="O180"/>
  <c r="S180"/>
  <c r="R180"/>
  <c r="D183"/>
  <c r="C183"/>
  <c r="I182"/>
  <c r="G182"/>
  <c r="F182"/>
  <c r="F183"/>
  <c r="I183"/>
  <c r="G183"/>
  <c r="O181"/>
  <c r="S181"/>
  <c r="R181"/>
  <c r="M182"/>
  <c r="N182"/>
  <c r="L182"/>
  <c r="E183"/>
  <c r="K183"/>
  <c r="B184"/>
  <c r="M183"/>
  <c r="N183"/>
  <c r="L183"/>
  <c r="O182"/>
  <c r="S182"/>
  <c r="R182"/>
  <c r="D184"/>
  <c r="C184"/>
  <c r="B185"/>
  <c r="E184"/>
  <c r="K184"/>
  <c r="O183"/>
  <c r="S183"/>
  <c r="R183"/>
  <c r="D185"/>
  <c r="C185"/>
  <c r="B186"/>
  <c r="I184"/>
  <c r="G184"/>
  <c r="F184"/>
  <c r="K185"/>
  <c r="E185"/>
  <c r="M184"/>
  <c r="N184"/>
  <c r="L184"/>
  <c r="D186"/>
  <c r="C186"/>
  <c r="B187"/>
  <c r="F185"/>
  <c r="I185"/>
  <c r="G185"/>
  <c r="D187"/>
  <c r="C187"/>
  <c r="R184"/>
  <c r="O184"/>
  <c r="S184"/>
  <c r="I186"/>
  <c r="G186"/>
  <c r="F186"/>
  <c r="E186"/>
  <c r="K186"/>
  <c r="M185"/>
  <c r="N185"/>
  <c r="L185"/>
  <c r="I187"/>
  <c r="G187"/>
  <c r="F187"/>
  <c r="O185"/>
  <c r="S185"/>
  <c r="R185"/>
  <c r="M186"/>
  <c r="N186"/>
  <c r="L186"/>
  <c r="E187"/>
  <c r="K187"/>
  <c r="B188"/>
  <c r="M187"/>
  <c r="N187"/>
  <c r="L187"/>
  <c r="O186"/>
  <c r="S186"/>
  <c r="R186"/>
  <c r="D188"/>
  <c r="C188"/>
  <c r="B189"/>
  <c r="E188"/>
  <c r="K188"/>
  <c r="R187"/>
  <c r="O187"/>
  <c r="S187"/>
  <c r="D189"/>
  <c r="C189"/>
  <c r="B190"/>
  <c r="I188"/>
  <c r="G188"/>
  <c r="F188"/>
  <c r="D190"/>
  <c r="C190"/>
  <c r="B191"/>
  <c r="M188"/>
  <c r="N188"/>
  <c r="L188"/>
  <c r="K189"/>
  <c r="E189"/>
  <c r="I189"/>
  <c r="G189"/>
  <c r="F189"/>
  <c r="M189"/>
  <c r="N189"/>
  <c r="L189"/>
  <c r="K190"/>
  <c r="E190"/>
  <c r="O188"/>
  <c r="S188"/>
  <c r="R188"/>
  <c r="D191"/>
  <c r="C191"/>
  <c r="B192"/>
  <c r="F190"/>
  <c r="I190"/>
  <c r="G190"/>
  <c r="E191"/>
  <c r="K191"/>
  <c r="O189"/>
  <c r="S189"/>
  <c r="R189"/>
  <c r="D192"/>
  <c r="C192"/>
  <c r="B193"/>
  <c r="F191"/>
  <c r="I191"/>
  <c r="G191"/>
  <c r="M190"/>
  <c r="N190"/>
  <c r="L190"/>
  <c r="K192"/>
  <c r="E192"/>
  <c r="M191"/>
  <c r="N191"/>
  <c r="L191"/>
  <c r="O190"/>
  <c r="S190"/>
  <c r="R190"/>
  <c r="D193"/>
  <c r="C193"/>
  <c r="B194"/>
  <c r="I192"/>
  <c r="G192"/>
  <c r="F192"/>
  <c r="K193"/>
  <c r="E193"/>
  <c r="R191"/>
  <c r="O191"/>
  <c r="S191"/>
  <c r="D194"/>
  <c r="C194"/>
  <c r="I193"/>
  <c r="G193"/>
  <c r="F193"/>
  <c r="M192"/>
  <c r="N192"/>
  <c r="L192"/>
  <c r="I194"/>
  <c r="I56" i="14"/>
  <c r="F194" i="1"/>
  <c r="R192"/>
  <c r="O192"/>
  <c r="S192"/>
  <c r="K194"/>
  <c r="E194"/>
  <c r="M193"/>
  <c r="N193"/>
  <c r="L193"/>
  <c r="B195"/>
  <c r="O193"/>
  <c r="S193"/>
  <c r="R193"/>
  <c r="D195"/>
  <c r="C195"/>
  <c r="B196"/>
  <c r="M194"/>
  <c r="N194"/>
  <c r="L194"/>
  <c r="J43" i="14"/>
  <c r="G194" i="1"/>
  <c r="D196"/>
  <c r="C196"/>
  <c r="B197"/>
  <c r="O194"/>
  <c r="I43" i="14"/>
  <c r="R194" i="1"/>
  <c r="I195"/>
  <c r="G195"/>
  <c r="F195"/>
  <c r="E195"/>
  <c r="K195"/>
  <c r="M195"/>
  <c r="N195"/>
  <c r="L195"/>
  <c r="S194"/>
  <c r="D197"/>
  <c r="C197"/>
  <c r="E196"/>
  <c r="K196"/>
  <c r="I196"/>
  <c r="G196"/>
  <c r="F196"/>
  <c r="I197"/>
  <c r="G197"/>
  <c r="F197"/>
  <c r="O195"/>
  <c r="S195"/>
  <c r="R195"/>
  <c r="M196"/>
  <c r="N196"/>
  <c r="L196"/>
  <c r="E197"/>
  <c r="K197"/>
  <c r="B198"/>
  <c r="M197"/>
  <c r="N197"/>
  <c r="L197"/>
  <c r="O196"/>
  <c r="S196"/>
  <c r="R196"/>
  <c r="D198"/>
  <c r="C198"/>
  <c r="B199"/>
  <c r="D199"/>
  <c r="C199"/>
  <c r="O197"/>
  <c r="S197"/>
  <c r="R197"/>
  <c r="I198"/>
  <c r="G198"/>
  <c r="F198"/>
  <c r="K198"/>
  <c r="E198"/>
  <c r="M198"/>
  <c r="N198"/>
  <c r="L198"/>
  <c r="I199"/>
  <c r="G199"/>
  <c r="F199"/>
  <c r="K199"/>
  <c r="E199"/>
  <c r="B200"/>
  <c r="R198"/>
  <c r="O198"/>
  <c r="S198"/>
  <c r="D200"/>
  <c r="C200"/>
  <c r="M199"/>
  <c r="N199"/>
  <c r="L199"/>
  <c r="I200"/>
  <c r="G200"/>
  <c r="F200"/>
  <c r="O199"/>
  <c r="S199"/>
  <c r="R199"/>
  <c r="K200"/>
  <c r="E200"/>
  <c r="B201"/>
  <c r="D201"/>
  <c r="C201"/>
  <c r="B202"/>
  <c r="M200"/>
  <c r="N200"/>
  <c r="L200"/>
  <c r="D202"/>
  <c r="C202"/>
  <c r="B203"/>
  <c r="O200"/>
  <c r="S200"/>
  <c r="R200"/>
  <c r="I201"/>
  <c r="G201"/>
  <c r="F201"/>
  <c r="K201"/>
  <c r="E201"/>
  <c r="M201"/>
  <c r="N201"/>
  <c r="L201"/>
  <c r="E202"/>
  <c r="K202"/>
  <c r="C203"/>
  <c r="B204"/>
  <c r="D203"/>
  <c r="I202"/>
  <c r="G202"/>
  <c r="F202"/>
  <c r="D204"/>
  <c r="C204"/>
  <c r="B205"/>
  <c r="M202"/>
  <c r="N202"/>
  <c r="L202"/>
  <c r="O201"/>
  <c r="S201"/>
  <c r="R201"/>
  <c r="E203"/>
  <c r="K203"/>
  <c r="I203"/>
  <c r="G203"/>
  <c r="F203"/>
  <c r="D205"/>
  <c r="C205"/>
  <c r="B206"/>
  <c r="M203"/>
  <c r="N203"/>
  <c r="L203"/>
  <c r="R202"/>
  <c r="O202"/>
  <c r="S202"/>
  <c r="I204"/>
  <c r="G204"/>
  <c r="F204"/>
  <c r="E204"/>
  <c r="K204"/>
  <c r="K205"/>
  <c r="E205"/>
  <c r="M204"/>
  <c r="N204"/>
  <c r="L204"/>
  <c r="O203"/>
  <c r="S203"/>
  <c r="R203"/>
  <c r="D206"/>
  <c r="C206"/>
  <c r="B207"/>
  <c r="F205"/>
  <c r="I205"/>
  <c r="G205"/>
  <c r="E206"/>
  <c r="K206"/>
  <c r="O204"/>
  <c r="S204"/>
  <c r="R204"/>
  <c r="D207"/>
  <c r="C207"/>
  <c r="B208"/>
  <c r="I206"/>
  <c r="G206"/>
  <c r="F206"/>
  <c r="M205"/>
  <c r="N205"/>
  <c r="L205"/>
  <c r="K207"/>
  <c r="E207"/>
  <c r="M206"/>
  <c r="N206"/>
  <c r="L206"/>
  <c r="O205"/>
  <c r="S205"/>
  <c r="R205"/>
  <c r="D208"/>
  <c r="C208"/>
  <c r="B209"/>
  <c r="I207"/>
  <c r="G207"/>
  <c r="F207"/>
  <c r="D209"/>
  <c r="C209"/>
  <c r="B210"/>
  <c r="O206"/>
  <c r="S206"/>
  <c r="R206"/>
  <c r="E208"/>
  <c r="K208"/>
  <c r="I208"/>
  <c r="G208"/>
  <c r="F208"/>
  <c r="M207"/>
  <c r="N207"/>
  <c r="L207"/>
  <c r="D210"/>
  <c r="C210"/>
  <c r="B211"/>
  <c r="R207"/>
  <c r="O207"/>
  <c r="S207"/>
  <c r="M208"/>
  <c r="N208"/>
  <c r="L208"/>
  <c r="I209"/>
  <c r="G209"/>
  <c r="F209"/>
  <c r="K209"/>
  <c r="E209"/>
  <c r="M209"/>
  <c r="N209"/>
  <c r="L209"/>
  <c r="K210"/>
  <c r="E210"/>
  <c r="R208"/>
  <c r="O208"/>
  <c r="S208"/>
  <c r="D211"/>
  <c r="C211"/>
  <c r="B212"/>
  <c r="I210"/>
  <c r="G210"/>
  <c r="F210"/>
  <c r="D212"/>
  <c r="C212"/>
  <c r="R209"/>
  <c r="O209"/>
  <c r="S209"/>
  <c r="K211"/>
  <c r="E211"/>
  <c r="I211"/>
  <c r="G211"/>
  <c r="F211"/>
  <c r="M210"/>
  <c r="N210"/>
  <c r="L210"/>
  <c r="M211"/>
  <c r="N211"/>
  <c r="L211"/>
  <c r="I212"/>
  <c r="G212"/>
  <c r="F212"/>
  <c r="R210"/>
  <c r="O210"/>
  <c r="S210"/>
  <c r="K212"/>
  <c r="E212"/>
  <c r="B213"/>
  <c r="R211"/>
  <c r="O211"/>
  <c r="S211"/>
  <c r="D213"/>
  <c r="C213"/>
  <c r="B214"/>
  <c r="M212"/>
  <c r="N212"/>
  <c r="L212"/>
  <c r="D214"/>
  <c r="C214"/>
  <c r="B215"/>
  <c r="O212"/>
  <c r="S212"/>
  <c r="R212"/>
  <c r="I213"/>
  <c r="G213"/>
  <c r="F213"/>
  <c r="K213"/>
  <c r="E213"/>
  <c r="M213"/>
  <c r="N213"/>
  <c r="L213"/>
  <c r="K214"/>
  <c r="E214"/>
  <c r="D215"/>
  <c r="C215"/>
  <c r="B216"/>
  <c r="F214"/>
  <c r="I214"/>
  <c r="G214"/>
  <c r="D216"/>
  <c r="C216"/>
  <c r="B217"/>
  <c r="R213"/>
  <c r="O213"/>
  <c r="S213"/>
  <c r="K215"/>
  <c r="E215"/>
  <c r="I215"/>
  <c r="G215"/>
  <c r="F215"/>
  <c r="M214"/>
  <c r="N214"/>
  <c r="L214"/>
  <c r="M215"/>
  <c r="N215"/>
  <c r="L215"/>
  <c r="C217"/>
  <c r="D217"/>
  <c r="O214"/>
  <c r="S214"/>
  <c r="R214"/>
  <c r="I216"/>
  <c r="G216"/>
  <c r="F216"/>
  <c r="E216"/>
  <c r="K216"/>
  <c r="I217"/>
  <c r="G217"/>
  <c r="F217"/>
  <c r="O215"/>
  <c r="S215"/>
  <c r="R215"/>
  <c r="M216"/>
  <c r="N216"/>
  <c r="L216"/>
  <c r="E217"/>
  <c r="K217"/>
  <c r="B218"/>
  <c r="M217"/>
  <c r="N217"/>
  <c r="L217"/>
  <c r="R216"/>
  <c r="O216"/>
  <c r="S216"/>
  <c r="D218"/>
  <c r="C218"/>
  <c r="I218"/>
  <c r="G218"/>
  <c r="F218"/>
  <c r="O217"/>
  <c r="S217"/>
  <c r="R217"/>
  <c r="K218"/>
  <c r="E218"/>
  <c r="B219"/>
  <c r="D219"/>
  <c r="C219"/>
  <c r="B220"/>
  <c r="M218"/>
  <c r="N218"/>
  <c r="L218"/>
  <c r="D220"/>
  <c r="C220"/>
  <c r="O218"/>
  <c r="S218"/>
  <c r="R218"/>
  <c r="I219"/>
  <c r="G219"/>
  <c r="F219"/>
  <c r="E219"/>
  <c r="K219"/>
  <c r="F220"/>
  <c r="I220"/>
  <c r="G220"/>
  <c r="M219"/>
  <c r="N219"/>
  <c r="L219"/>
  <c r="K220"/>
  <c r="E220"/>
  <c r="B221"/>
  <c r="R219"/>
  <c r="O219"/>
  <c r="S219"/>
  <c r="D221"/>
  <c r="C221"/>
  <c r="B222"/>
  <c r="M220"/>
  <c r="N220"/>
  <c r="L220"/>
  <c r="K221"/>
  <c r="E221"/>
  <c r="R220"/>
  <c r="O220"/>
  <c r="S220"/>
  <c r="D222"/>
  <c r="C222"/>
  <c r="B223"/>
  <c r="F221"/>
  <c r="I221"/>
  <c r="G221"/>
  <c r="D223"/>
  <c r="C223"/>
  <c r="B224"/>
  <c r="I222"/>
  <c r="G222"/>
  <c r="F222"/>
  <c r="K222"/>
  <c r="E222"/>
  <c r="M221"/>
  <c r="N221"/>
  <c r="L221"/>
  <c r="M222"/>
  <c r="N222"/>
  <c r="L222"/>
  <c r="D224"/>
  <c r="C224"/>
  <c r="B225"/>
  <c r="R221"/>
  <c r="O221"/>
  <c r="S221"/>
  <c r="E223"/>
  <c r="K223"/>
  <c r="I223"/>
  <c r="G223"/>
  <c r="F223"/>
  <c r="D225"/>
  <c r="C225"/>
  <c r="B226"/>
  <c r="O222"/>
  <c r="S222"/>
  <c r="R222"/>
  <c r="M223"/>
  <c r="N223"/>
  <c r="L223"/>
  <c r="I224"/>
  <c r="G224"/>
  <c r="F224"/>
  <c r="E224"/>
  <c r="K224"/>
  <c r="D226"/>
  <c r="C226"/>
  <c r="M224"/>
  <c r="N224"/>
  <c r="L224"/>
  <c r="R223"/>
  <c r="O223"/>
  <c r="S223"/>
  <c r="I225"/>
  <c r="G225"/>
  <c r="F225"/>
  <c r="E225"/>
  <c r="K225"/>
  <c r="F226"/>
  <c r="I226"/>
  <c r="G226"/>
  <c r="M225"/>
  <c r="N225"/>
  <c r="L225"/>
  <c r="R224"/>
  <c r="O224"/>
  <c r="S224"/>
  <c r="K226"/>
  <c r="E226"/>
  <c r="B227"/>
  <c r="O225"/>
  <c r="S225"/>
  <c r="R225"/>
  <c r="D227"/>
  <c r="C227"/>
  <c r="B228"/>
  <c r="M226"/>
  <c r="N226"/>
  <c r="L226"/>
  <c r="D228"/>
  <c r="C228"/>
  <c r="R226"/>
  <c r="O226"/>
  <c r="S226"/>
  <c r="K227"/>
  <c r="E227"/>
  <c r="I227"/>
  <c r="G227"/>
  <c r="F227"/>
  <c r="M227"/>
  <c r="N227"/>
  <c r="L227"/>
  <c r="I228"/>
  <c r="G228"/>
  <c r="F228"/>
  <c r="K228"/>
  <c r="E228"/>
  <c r="B229"/>
  <c r="O227"/>
  <c r="S227"/>
  <c r="R227"/>
  <c r="C229"/>
  <c r="D229"/>
  <c r="M228"/>
  <c r="N228"/>
  <c r="L228"/>
  <c r="I229"/>
  <c r="G229"/>
  <c r="F229"/>
  <c r="R228"/>
  <c r="O228"/>
  <c r="S228"/>
  <c r="E229"/>
  <c r="K229"/>
  <c r="B230"/>
  <c r="M229"/>
  <c r="N229"/>
  <c r="L229"/>
  <c r="D230"/>
  <c r="C230"/>
  <c r="B231"/>
  <c r="E230"/>
  <c r="K230"/>
  <c r="R229"/>
  <c r="O229"/>
  <c r="S229"/>
  <c r="D231"/>
  <c r="C231"/>
  <c r="I230"/>
  <c r="G230"/>
  <c r="F230"/>
  <c r="I231"/>
  <c r="G231"/>
  <c r="F231"/>
  <c r="M230"/>
  <c r="N230"/>
  <c r="L230"/>
  <c r="E231"/>
  <c r="K231"/>
  <c r="B232"/>
  <c r="M231"/>
  <c r="N231"/>
  <c r="L231"/>
  <c r="O230"/>
  <c r="S230"/>
  <c r="R230"/>
  <c r="D232"/>
  <c r="C232"/>
  <c r="B233"/>
  <c r="E232"/>
  <c r="K232"/>
  <c r="R231"/>
  <c r="O231"/>
  <c r="S231"/>
  <c r="D233"/>
  <c r="C233"/>
  <c r="B234"/>
  <c r="I232"/>
  <c r="G232"/>
  <c r="F232"/>
  <c r="D234"/>
  <c r="C234"/>
  <c r="B235"/>
  <c r="M232"/>
  <c r="N232"/>
  <c r="L232"/>
  <c r="I233"/>
  <c r="G233"/>
  <c r="F233"/>
  <c r="K233"/>
  <c r="E233"/>
  <c r="M233"/>
  <c r="N233"/>
  <c r="L233"/>
  <c r="E234"/>
  <c r="K234"/>
  <c r="O232"/>
  <c r="S232"/>
  <c r="R232"/>
  <c r="D235"/>
  <c r="C235"/>
  <c r="B236"/>
  <c r="I234"/>
  <c r="G234"/>
  <c r="F234"/>
  <c r="D236"/>
  <c r="C236"/>
  <c r="B237"/>
  <c r="M234"/>
  <c r="N234"/>
  <c r="L234"/>
  <c r="R233"/>
  <c r="O233"/>
  <c r="S233"/>
  <c r="I235"/>
  <c r="G235"/>
  <c r="F235"/>
  <c r="E235"/>
  <c r="K235"/>
  <c r="D237"/>
  <c r="C237"/>
  <c r="B238"/>
  <c r="M235"/>
  <c r="N235"/>
  <c r="L235"/>
  <c r="R234"/>
  <c r="O234"/>
  <c r="S234"/>
  <c r="I236"/>
  <c r="G236"/>
  <c r="F236"/>
  <c r="E236"/>
  <c r="K236"/>
  <c r="K237"/>
  <c r="E237"/>
  <c r="M236"/>
  <c r="N236"/>
  <c r="L236"/>
  <c r="O235"/>
  <c r="S235"/>
  <c r="R235"/>
  <c r="D238"/>
  <c r="C238"/>
  <c r="B239"/>
  <c r="I237"/>
  <c r="G237"/>
  <c r="F237"/>
  <c r="E238"/>
  <c r="K238"/>
  <c r="O236"/>
  <c r="S236"/>
  <c r="R236"/>
  <c r="D239"/>
  <c r="C239"/>
  <c r="B240"/>
  <c r="I238"/>
  <c r="G238"/>
  <c r="F238"/>
  <c r="M237"/>
  <c r="N237"/>
  <c r="L237"/>
  <c r="D240"/>
  <c r="C240"/>
  <c r="B241"/>
  <c r="M238"/>
  <c r="N238"/>
  <c r="L238"/>
  <c r="O237"/>
  <c r="S237"/>
  <c r="R237"/>
  <c r="I239"/>
  <c r="G239"/>
  <c r="F239"/>
  <c r="K239"/>
  <c r="E239"/>
  <c r="M239"/>
  <c r="N239"/>
  <c r="L239"/>
  <c r="E240"/>
  <c r="K240"/>
  <c r="R238"/>
  <c r="O238"/>
  <c r="S238"/>
  <c r="C241"/>
  <c r="B242"/>
  <c r="D241"/>
  <c r="I240"/>
  <c r="G240"/>
  <c r="F240"/>
  <c r="K241"/>
  <c r="E241"/>
  <c r="M240"/>
  <c r="N240"/>
  <c r="L240"/>
  <c r="R239"/>
  <c r="O239"/>
  <c r="S239"/>
  <c r="D242"/>
  <c r="C242"/>
  <c r="B243"/>
  <c r="F241"/>
  <c r="I241"/>
  <c r="G241"/>
  <c r="D243"/>
  <c r="C243"/>
  <c r="B244"/>
  <c r="O240"/>
  <c r="S240"/>
  <c r="R240"/>
  <c r="E242"/>
  <c r="K242"/>
  <c r="I242"/>
  <c r="G242"/>
  <c r="F242"/>
  <c r="M241"/>
  <c r="N241"/>
  <c r="L241"/>
  <c r="D244"/>
  <c r="C244"/>
  <c r="R241"/>
  <c r="O241"/>
  <c r="S241"/>
  <c r="M242"/>
  <c r="N242"/>
  <c r="L242"/>
  <c r="K243"/>
  <c r="E243"/>
  <c r="I243"/>
  <c r="G243"/>
  <c r="F243"/>
  <c r="M243"/>
  <c r="N243"/>
  <c r="L243"/>
  <c r="I244"/>
  <c r="G244"/>
  <c r="F244"/>
  <c r="R242"/>
  <c r="O242"/>
  <c r="S242"/>
  <c r="K244"/>
  <c r="E244"/>
  <c r="B245"/>
  <c r="O243"/>
  <c r="S243"/>
  <c r="R243"/>
  <c r="D245"/>
  <c r="C245"/>
  <c r="M244"/>
  <c r="N244"/>
  <c r="L244"/>
  <c r="F245"/>
  <c r="I245"/>
  <c r="G245"/>
  <c r="O244"/>
  <c r="S244"/>
  <c r="R244"/>
  <c r="E245"/>
  <c r="K245"/>
  <c r="B246"/>
  <c r="M245"/>
  <c r="N245"/>
  <c r="L245"/>
  <c r="C246"/>
  <c r="D246"/>
  <c r="I246"/>
  <c r="G246"/>
  <c r="F246"/>
  <c r="O245"/>
  <c r="S245"/>
  <c r="R245"/>
  <c r="E246"/>
  <c r="K246"/>
  <c r="B247"/>
  <c r="M246"/>
  <c r="N246"/>
  <c r="L246"/>
  <c r="D247"/>
  <c r="C247"/>
  <c r="B248"/>
  <c r="D248"/>
  <c r="C248"/>
  <c r="B249"/>
  <c r="O246"/>
  <c r="S246"/>
  <c r="R246"/>
  <c r="I247"/>
  <c r="G247"/>
  <c r="F247"/>
  <c r="K247"/>
  <c r="E247"/>
  <c r="M247"/>
  <c r="N247"/>
  <c r="L247"/>
  <c r="D249"/>
  <c r="C249"/>
  <c r="B250"/>
  <c r="K248"/>
  <c r="E248"/>
  <c r="F248"/>
  <c r="I248"/>
  <c r="G248"/>
  <c r="M248"/>
  <c r="N248"/>
  <c r="L248"/>
  <c r="E249"/>
  <c r="K249"/>
  <c r="O247"/>
  <c r="S247"/>
  <c r="R247"/>
  <c r="D250"/>
  <c r="C250"/>
  <c r="I249"/>
  <c r="G249"/>
  <c r="F249"/>
  <c r="I250"/>
  <c r="G250"/>
  <c r="F250"/>
  <c r="M249"/>
  <c r="N249"/>
  <c r="L249"/>
  <c r="O248"/>
  <c r="S248"/>
  <c r="R248"/>
  <c r="E250"/>
  <c r="K250"/>
  <c r="B251"/>
  <c r="M250"/>
  <c r="N250"/>
  <c r="L250"/>
  <c r="O249"/>
  <c r="S249"/>
  <c r="R249"/>
  <c r="D251"/>
  <c r="C251"/>
  <c r="I251"/>
  <c r="G251"/>
  <c r="F251"/>
  <c r="O250"/>
  <c r="S250"/>
  <c r="R250"/>
  <c r="K251"/>
  <c r="E251"/>
  <c r="B252"/>
  <c r="D252"/>
  <c r="C252"/>
  <c r="M251"/>
  <c r="N251"/>
  <c r="L251"/>
  <c r="I252"/>
  <c r="G252"/>
  <c r="F252"/>
  <c r="O251"/>
  <c r="S251"/>
  <c r="R251"/>
  <c r="E252"/>
  <c r="K252"/>
  <c r="B253"/>
  <c r="M252"/>
  <c r="N252"/>
  <c r="L252"/>
  <c r="D253"/>
  <c r="C253"/>
  <c r="B254"/>
  <c r="D254"/>
  <c r="C254"/>
  <c r="B255"/>
  <c r="O252"/>
  <c r="S252"/>
  <c r="R252"/>
  <c r="K253"/>
  <c r="E253"/>
  <c r="I253"/>
  <c r="G253"/>
  <c r="F253"/>
  <c r="M253"/>
  <c r="N253"/>
  <c r="L253"/>
  <c r="D255"/>
  <c r="C255"/>
  <c r="B256"/>
  <c r="E254"/>
  <c r="K254"/>
  <c r="I254"/>
  <c r="G254"/>
  <c r="F254"/>
  <c r="K255"/>
  <c r="E255"/>
  <c r="O253"/>
  <c r="S253"/>
  <c r="R253"/>
  <c r="M254"/>
  <c r="N254"/>
  <c r="L254"/>
  <c r="D256"/>
  <c r="C256"/>
  <c r="B257"/>
  <c r="I255"/>
  <c r="G255"/>
  <c r="F255"/>
  <c r="D257"/>
  <c r="C257"/>
  <c r="B258"/>
  <c r="O254"/>
  <c r="S254"/>
  <c r="R254"/>
  <c r="F256"/>
  <c r="I256"/>
  <c r="G256"/>
  <c r="K256"/>
  <c r="E256"/>
  <c r="M255"/>
  <c r="N255"/>
  <c r="L255"/>
  <c r="M256"/>
  <c r="N256"/>
  <c r="L256"/>
  <c r="K257"/>
  <c r="E257"/>
  <c r="R255"/>
  <c r="O255"/>
  <c r="S255"/>
  <c r="D258"/>
  <c r="C258"/>
  <c r="B259"/>
  <c r="I257"/>
  <c r="G257"/>
  <c r="F257"/>
  <c r="D259"/>
  <c r="C259"/>
  <c r="O256"/>
  <c r="S256"/>
  <c r="R256"/>
  <c r="I258"/>
  <c r="G258"/>
  <c r="F258"/>
  <c r="K258"/>
  <c r="E258"/>
  <c r="M257"/>
  <c r="N257"/>
  <c r="L257"/>
  <c r="M258"/>
  <c r="N258"/>
  <c r="L258"/>
  <c r="I259"/>
  <c r="G259"/>
  <c r="F259"/>
  <c r="R257"/>
  <c r="O257"/>
  <c r="S257"/>
  <c r="K259"/>
  <c r="E259"/>
  <c r="B260"/>
  <c r="O258"/>
  <c r="S258"/>
  <c r="R258"/>
  <c r="D260"/>
  <c r="C260"/>
  <c r="B261"/>
  <c r="M259"/>
  <c r="N259"/>
  <c r="L259"/>
  <c r="D261"/>
  <c r="C261"/>
  <c r="B262"/>
  <c r="O259"/>
  <c r="S259"/>
  <c r="R259"/>
  <c r="E260"/>
  <c r="K260"/>
  <c r="I260"/>
  <c r="G260"/>
  <c r="F260"/>
  <c r="E261"/>
  <c r="K261"/>
  <c r="M260"/>
  <c r="N260"/>
  <c r="L260"/>
  <c r="D262"/>
  <c r="C262"/>
  <c r="I261"/>
  <c r="G261"/>
  <c r="F261"/>
  <c r="I262"/>
  <c r="G262"/>
  <c r="F262"/>
  <c r="R260"/>
  <c r="O260"/>
  <c r="S260"/>
  <c r="M261"/>
  <c r="N261"/>
  <c r="L261"/>
  <c r="E262"/>
  <c r="K262"/>
  <c r="B263"/>
  <c r="M262"/>
  <c r="N262"/>
  <c r="L262"/>
  <c r="O261"/>
  <c r="S261"/>
  <c r="R261"/>
  <c r="C263"/>
  <c r="B264"/>
  <c r="D263"/>
  <c r="E263"/>
  <c r="K263"/>
  <c r="O262"/>
  <c r="S262"/>
  <c r="R262"/>
  <c r="D264"/>
  <c r="C264"/>
  <c r="B265"/>
  <c r="F263"/>
  <c r="I263"/>
  <c r="G263"/>
  <c r="D265"/>
  <c r="C265"/>
  <c r="B266"/>
  <c r="M263"/>
  <c r="N263"/>
  <c r="L263"/>
  <c r="I264"/>
  <c r="G264"/>
  <c r="F264"/>
  <c r="E264"/>
  <c r="K264"/>
  <c r="E265"/>
  <c r="K265"/>
  <c r="M264"/>
  <c r="N264"/>
  <c r="L264"/>
  <c r="R263"/>
  <c r="O263"/>
  <c r="S263"/>
  <c r="D266"/>
  <c r="C266"/>
  <c r="B267"/>
  <c r="F265"/>
  <c r="I265"/>
  <c r="G265"/>
  <c r="K266"/>
  <c r="E266"/>
  <c r="O264"/>
  <c r="S264"/>
  <c r="R264"/>
  <c r="M265"/>
  <c r="N265"/>
  <c r="L265"/>
  <c r="D267"/>
  <c r="C267"/>
  <c r="B268"/>
  <c r="I266"/>
  <c r="G266"/>
  <c r="F266"/>
  <c r="E267"/>
  <c r="K267"/>
  <c r="R265"/>
  <c r="O265"/>
  <c r="S265"/>
  <c r="D268"/>
  <c r="C268"/>
  <c r="B269"/>
  <c r="F267"/>
  <c r="I267"/>
  <c r="G267"/>
  <c r="M266"/>
  <c r="N266"/>
  <c r="L266"/>
  <c r="D269"/>
  <c r="C269"/>
  <c r="B270"/>
  <c r="M267"/>
  <c r="N267"/>
  <c r="L267"/>
  <c r="O266"/>
  <c r="S266"/>
  <c r="R266"/>
  <c r="I268"/>
  <c r="G268"/>
  <c r="F268"/>
  <c r="E268"/>
  <c r="K268"/>
  <c r="D270"/>
  <c r="C270"/>
  <c r="B271"/>
  <c r="M268"/>
  <c r="N268"/>
  <c r="L268"/>
  <c r="O267"/>
  <c r="S267"/>
  <c r="R267"/>
  <c r="E269"/>
  <c r="K269"/>
  <c r="F269"/>
  <c r="I269"/>
  <c r="G269"/>
  <c r="E270"/>
  <c r="K270"/>
  <c r="M269"/>
  <c r="N269"/>
  <c r="L269"/>
  <c r="O268"/>
  <c r="S268"/>
  <c r="R268"/>
  <c r="D271"/>
  <c r="C271"/>
  <c r="B272"/>
  <c r="F270"/>
  <c r="I270"/>
  <c r="G270"/>
  <c r="D272"/>
  <c r="C272"/>
  <c r="B273"/>
  <c r="O269"/>
  <c r="S269"/>
  <c r="R269"/>
  <c r="M270"/>
  <c r="N270"/>
  <c r="L270"/>
  <c r="I271"/>
  <c r="G271"/>
  <c r="F271"/>
  <c r="K271"/>
  <c r="E271"/>
  <c r="M271"/>
  <c r="N271"/>
  <c r="L271"/>
  <c r="K272"/>
  <c r="E272"/>
  <c r="O270"/>
  <c r="S270"/>
  <c r="R270"/>
  <c r="D273"/>
  <c r="C273"/>
  <c r="B274"/>
  <c r="F272"/>
  <c r="I272"/>
  <c r="G272"/>
  <c r="D274"/>
  <c r="C274"/>
  <c r="B275"/>
  <c r="O271"/>
  <c r="S271"/>
  <c r="R271"/>
  <c r="I273"/>
  <c r="G273"/>
  <c r="F273"/>
  <c r="E273"/>
  <c r="K273"/>
  <c r="M272"/>
  <c r="N272"/>
  <c r="L272"/>
  <c r="D275"/>
  <c r="C275"/>
  <c r="B276"/>
  <c r="R272"/>
  <c r="O272"/>
  <c r="S272"/>
  <c r="M273"/>
  <c r="N273"/>
  <c r="L273"/>
  <c r="I274"/>
  <c r="G274"/>
  <c r="F274"/>
  <c r="K274"/>
  <c r="E274"/>
  <c r="M274"/>
  <c r="N274"/>
  <c r="L274"/>
  <c r="D276"/>
  <c r="C276"/>
  <c r="B277"/>
  <c r="R273"/>
  <c r="O273"/>
  <c r="S273"/>
  <c r="I275"/>
  <c r="G275"/>
  <c r="F275"/>
  <c r="E275"/>
  <c r="K275"/>
  <c r="E276"/>
  <c r="K276"/>
  <c r="O274"/>
  <c r="S274"/>
  <c r="R274"/>
  <c r="M275"/>
  <c r="N275"/>
  <c r="L275"/>
  <c r="C277"/>
  <c r="D277"/>
  <c r="F276"/>
  <c r="I276"/>
  <c r="G276"/>
  <c r="F277"/>
  <c r="I277"/>
  <c r="G277"/>
  <c r="R275"/>
  <c r="O275"/>
  <c r="S275"/>
  <c r="M276"/>
  <c r="N276"/>
  <c r="L276"/>
  <c r="K277"/>
  <c r="E277"/>
  <c r="B278"/>
  <c r="O276"/>
  <c r="S276"/>
  <c r="R276"/>
  <c r="D278"/>
  <c r="C278"/>
  <c r="B279"/>
  <c r="M277"/>
  <c r="N277"/>
  <c r="L277"/>
  <c r="D279"/>
  <c r="C279"/>
  <c r="B280"/>
  <c r="O277"/>
  <c r="S277"/>
  <c r="R277"/>
  <c r="K278"/>
  <c r="E278"/>
  <c r="I278"/>
  <c r="G278"/>
  <c r="F278"/>
  <c r="M278"/>
  <c r="N278"/>
  <c r="L278"/>
  <c r="K279"/>
  <c r="E279"/>
  <c r="D280"/>
  <c r="C280"/>
  <c r="B281"/>
  <c r="I279"/>
  <c r="G279"/>
  <c r="F279"/>
  <c r="D281"/>
  <c r="C281"/>
  <c r="B282"/>
  <c r="O278"/>
  <c r="S278"/>
  <c r="R278"/>
  <c r="I280"/>
  <c r="G280"/>
  <c r="F280"/>
  <c r="K280"/>
  <c r="E280"/>
  <c r="M279"/>
  <c r="N279"/>
  <c r="L279"/>
  <c r="M280"/>
  <c r="N280"/>
  <c r="L280"/>
  <c r="D282"/>
  <c r="C282"/>
  <c r="B283"/>
  <c r="O279"/>
  <c r="S279"/>
  <c r="R279"/>
  <c r="I281"/>
  <c r="G281"/>
  <c r="F281"/>
  <c r="E281"/>
  <c r="K281"/>
  <c r="K282"/>
  <c r="E282"/>
  <c r="O280"/>
  <c r="S280"/>
  <c r="R280"/>
  <c r="M281"/>
  <c r="N281"/>
  <c r="L281"/>
  <c r="D283"/>
  <c r="C283"/>
  <c r="I282"/>
  <c r="G282"/>
  <c r="F282"/>
  <c r="I283"/>
  <c r="G283"/>
  <c r="F283"/>
  <c r="O281"/>
  <c r="S281"/>
  <c r="R281"/>
  <c r="E283"/>
  <c r="K283"/>
  <c r="M282"/>
  <c r="N282"/>
  <c r="L282"/>
  <c r="B284"/>
  <c r="R282"/>
  <c r="O282"/>
  <c r="S282"/>
  <c r="M283"/>
  <c r="N283"/>
  <c r="L283"/>
  <c r="D284"/>
  <c r="C284"/>
  <c r="B285"/>
  <c r="K284"/>
  <c r="E284"/>
  <c r="R283"/>
  <c r="O283"/>
  <c r="S283"/>
  <c r="D285"/>
  <c r="C285"/>
  <c r="B286"/>
  <c r="F284"/>
  <c r="I284"/>
  <c r="G284"/>
  <c r="K285"/>
  <c r="E285"/>
  <c r="D286"/>
  <c r="C286"/>
  <c r="B287"/>
  <c r="I285"/>
  <c r="G285"/>
  <c r="F285"/>
  <c r="M284"/>
  <c r="N284"/>
  <c r="L284"/>
  <c r="D287"/>
  <c r="C287"/>
  <c r="B288"/>
  <c r="R284"/>
  <c r="O284"/>
  <c r="S284"/>
  <c r="I286"/>
  <c r="G286"/>
  <c r="F286"/>
  <c r="E286"/>
  <c r="K286"/>
  <c r="M285"/>
  <c r="N285"/>
  <c r="L285"/>
  <c r="E287"/>
  <c r="K287"/>
  <c r="O285"/>
  <c r="S285"/>
  <c r="R285"/>
  <c r="M286"/>
  <c r="N286"/>
  <c r="L286"/>
  <c r="D288"/>
  <c r="C288"/>
  <c r="F287"/>
  <c r="I287"/>
  <c r="G287"/>
  <c r="F288"/>
  <c r="I288"/>
  <c r="G288"/>
  <c r="O286"/>
  <c r="S286"/>
  <c r="R286"/>
  <c r="M287"/>
  <c r="N287"/>
  <c r="L287"/>
  <c r="K288"/>
  <c r="E288"/>
  <c r="B289"/>
  <c r="O287"/>
  <c r="S287"/>
  <c r="R287"/>
  <c r="D289"/>
  <c r="C289"/>
  <c r="B290"/>
  <c r="M288"/>
  <c r="N288"/>
  <c r="L288"/>
  <c r="K289"/>
  <c r="E289"/>
  <c r="R288"/>
  <c r="O288"/>
  <c r="S288"/>
  <c r="D290"/>
  <c r="C290"/>
  <c r="I289"/>
  <c r="G289"/>
  <c r="F289"/>
  <c r="I290"/>
  <c r="G290"/>
  <c r="F290"/>
  <c r="E290"/>
  <c r="K290"/>
  <c r="M289"/>
  <c r="N289"/>
  <c r="L289"/>
  <c r="B291"/>
  <c r="R289"/>
  <c r="O289"/>
  <c r="S289"/>
  <c r="M290"/>
  <c r="N290"/>
  <c r="L290"/>
  <c r="D291"/>
  <c r="C291"/>
  <c r="B292"/>
  <c r="K291"/>
  <c r="E291"/>
  <c r="O290"/>
  <c r="S290"/>
  <c r="R290"/>
  <c r="D292"/>
  <c r="C292"/>
  <c r="B293"/>
  <c r="I291"/>
  <c r="G291"/>
  <c r="F291"/>
  <c r="D293"/>
  <c r="C293"/>
  <c r="B294"/>
  <c r="I292"/>
  <c r="G292"/>
  <c r="F292"/>
  <c r="K292"/>
  <c r="E292"/>
  <c r="M291"/>
  <c r="N291"/>
  <c r="L291"/>
  <c r="M292"/>
  <c r="N292"/>
  <c r="L292"/>
  <c r="K293"/>
  <c r="E293"/>
  <c r="R291"/>
  <c r="O291"/>
  <c r="S291"/>
  <c r="D294"/>
  <c r="C294"/>
  <c r="B295"/>
  <c r="F293"/>
  <c r="I293"/>
  <c r="G293"/>
  <c r="D295"/>
  <c r="C295"/>
  <c r="B296"/>
  <c r="O292"/>
  <c r="S292"/>
  <c r="R292"/>
  <c r="I294"/>
  <c r="G294"/>
  <c r="F294"/>
  <c r="K294"/>
  <c r="E294"/>
  <c r="M293"/>
  <c r="N293"/>
  <c r="L293"/>
  <c r="M294"/>
  <c r="N294"/>
  <c r="L294"/>
  <c r="D296"/>
  <c r="C296"/>
  <c r="B297"/>
  <c r="O293"/>
  <c r="S293"/>
  <c r="R293"/>
  <c r="I295"/>
  <c r="G295"/>
  <c r="F295"/>
  <c r="E295"/>
  <c r="K295"/>
  <c r="D297"/>
  <c r="C297"/>
  <c r="B298"/>
  <c r="O294"/>
  <c r="S294"/>
  <c r="R294"/>
  <c r="M295"/>
  <c r="N295"/>
  <c r="L295"/>
  <c r="E296"/>
  <c r="K296"/>
  <c r="I296"/>
  <c r="G296"/>
  <c r="F296"/>
  <c r="K297"/>
  <c r="E297"/>
  <c r="M296"/>
  <c r="N296"/>
  <c r="L296"/>
  <c r="O295"/>
  <c r="S295"/>
  <c r="R295"/>
  <c r="D298"/>
  <c r="C298"/>
  <c r="B299"/>
  <c r="I297"/>
  <c r="G297"/>
  <c r="F297"/>
  <c r="D299"/>
  <c r="C299"/>
  <c r="B300"/>
  <c r="O296"/>
  <c r="S296"/>
  <c r="R296"/>
  <c r="I298"/>
  <c r="G298"/>
  <c r="F298"/>
  <c r="E298"/>
  <c r="K298"/>
  <c r="M297"/>
  <c r="N297"/>
  <c r="L297"/>
  <c r="E299"/>
  <c r="K299"/>
  <c r="O297"/>
  <c r="S297"/>
  <c r="R297"/>
  <c r="M298"/>
  <c r="N298"/>
  <c r="L298"/>
  <c r="D300"/>
  <c r="C300"/>
  <c r="I299"/>
  <c r="G299"/>
  <c r="F299"/>
  <c r="F300"/>
  <c r="I300"/>
  <c r="G300"/>
  <c r="O298"/>
  <c r="S298"/>
  <c r="R298"/>
  <c r="M299"/>
  <c r="N299"/>
  <c r="L299"/>
  <c r="K300"/>
  <c r="E300"/>
  <c r="B301"/>
  <c r="O299"/>
  <c r="S299"/>
  <c r="R299"/>
  <c r="D301"/>
  <c r="C301"/>
  <c r="B302"/>
  <c r="M300"/>
  <c r="N300"/>
  <c r="L300"/>
  <c r="D302"/>
  <c r="C302"/>
  <c r="B303"/>
  <c r="O300"/>
  <c r="S300"/>
  <c r="R300"/>
  <c r="I301"/>
  <c r="G301"/>
  <c r="F301"/>
  <c r="E301"/>
  <c r="K301"/>
  <c r="D303"/>
  <c r="C303"/>
  <c r="B304"/>
  <c r="M301"/>
  <c r="N301"/>
  <c r="L301"/>
  <c r="E302"/>
  <c r="K302"/>
  <c r="I302"/>
  <c r="G302"/>
  <c r="F302"/>
  <c r="D304"/>
  <c r="C304"/>
  <c r="B305"/>
  <c r="M302"/>
  <c r="N302"/>
  <c r="L302"/>
  <c r="O301"/>
  <c r="S301"/>
  <c r="R301"/>
  <c r="E303"/>
  <c r="K303"/>
  <c r="I303"/>
  <c r="G303"/>
  <c r="F303"/>
  <c r="D305"/>
  <c r="C305"/>
  <c r="M303"/>
  <c r="N303"/>
  <c r="L303"/>
  <c r="O302"/>
  <c r="S302"/>
  <c r="R302"/>
  <c r="I304"/>
  <c r="G304"/>
  <c r="F304"/>
  <c r="E304"/>
  <c r="K304"/>
  <c r="I305"/>
  <c r="G305"/>
  <c r="F305"/>
  <c r="M304"/>
  <c r="N304"/>
  <c r="L304"/>
  <c r="R303"/>
  <c r="O303"/>
  <c r="S303"/>
  <c r="K305"/>
  <c r="E305"/>
  <c r="B306"/>
  <c r="O304"/>
  <c r="S304"/>
  <c r="R304"/>
  <c r="D306"/>
  <c r="C306"/>
  <c r="B307"/>
  <c r="M305"/>
  <c r="N305"/>
  <c r="L305"/>
  <c r="D307"/>
  <c r="C307"/>
  <c r="O305"/>
  <c r="S305"/>
  <c r="R305"/>
  <c r="E306"/>
  <c r="K306"/>
  <c r="I306"/>
  <c r="G306"/>
  <c r="F306"/>
  <c r="I307"/>
  <c r="G307"/>
  <c r="F307"/>
  <c r="M306"/>
  <c r="N306"/>
  <c r="L306"/>
  <c r="K307"/>
  <c r="E307"/>
  <c r="B308"/>
  <c r="R306"/>
  <c r="O306"/>
  <c r="S306"/>
  <c r="D308"/>
  <c r="C308"/>
  <c r="B309"/>
  <c r="M307"/>
  <c r="N307"/>
  <c r="L307"/>
  <c r="D309"/>
  <c r="C309"/>
  <c r="B310"/>
  <c r="R307"/>
  <c r="O307"/>
  <c r="S307"/>
  <c r="E308"/>
  <c r="K308"/>
  <c r="I308"/>
  <c r="G308"/>
  <c r="F308"/>
  <c r="D310"/>
  <c r="C310"/>
  <c r="B311"/>
  <c r="M308"/>
  <c r="N308"/>
  <c r="L308"/>
  <c r="E309"/>
  <c r="K309"/>
  <c r="I309"/>
  <c r="G309"/>
  <c r="F309"/>
  <c r="D311"/>
  <c r="C311"/>
  <c r="B312"/>
  <c r="M309"/>
  <c r="N309"/>
  <c r="L309"/>
  <c r="R308"/>
  <c r="O308"/>
  <c r="S308"/>
  <c r="I310"/>
  <c r="G310"/>
  <c r="F310"/>
  <c r="E310"/>
  <c r="K310"/>
  <c r="D312"/>
  <c r="C312"/>
  <c r="B313"/>
  <c r="M310"/>
  <c r="N310"/>
  <c r="L310"/>
  <c r="O309"/>
  <c r="S309"/>
  <c r="R309"/>
  <c r="I311"/>
  <c r="G311"/>
  <c r="F311"/>
  <c r="K311"/>
  <c r="E311"/>
  <c r="M311"/>
  <c r="N311"/>
  <c r="L311"/>
  <c r="D313"/>
  <c r="C313"/>
  <c r="B314"/>
  <c r="O310"/>
  <c r="S310"/>
  <c r="R310"/>
  <c r="I312"/>
  <c r="G312"/>
  <c r="F312"/>
  <c r="E312"/>
  <c r="K312"/>
  <c r="D314"/>
  <c r="C314"/>
  <c r="B315"/>
  <c r="R311"/>
  <c r="O311"/>
  <c r="S311"/>
  <c r="M312"/>
  <c r="N312"/>
  <c r="L312"/>
  <c r="E313"/>
  <c r="K313"/>
  <c r="I313"/>
  <c r="G313"/>
  <c r="F313"/>
  <c r="D315"/>
  <c r="C315"/>
  <c r="B316"/>
  <c r="M313"/>
  <c r="N313"/>
  <c r="L313"/>
  <c r="O312"/>
  <c r="S312"/>
  <c r="R312"/>
  <c r="I314"/>
  <c r="G314"/>
  <c r="F314"/>
  <c r="K314"/>
  <c r="E314"/>
  <c r="M314"/>
  <c r="N314"/>
  <c r="L314"/>
  <c r="C316"/>
  <c r="B317"/>
  <c r="D316"/>
  <c r="O313"/>
  <c r="S313"/>
  <c r="R313"/>
  <c r="I315"/>
  <c r="G315"/>
  <c r="F315"/>
  <c r="K315"/>
  <c r="E315"/>
  <c r="M315"/>
  <c r="N315"/>
  <c r="L315"/>
  <c r="D317"/>
  <c r="C317"/>
  <c r="O314"/>
  <c r="S314"/>
  <c r="R314"/>
  <c r="K316"/>
  <c r="E316"/>
  <c r="I316"/>
  <c r="G316"/>
  <c r="F316"/>
  <c r="M316"/>
  <c r="N316"/>
  <c r="L316"/>
  <c r="I317"/>
  <c r="G317"/>
  <c r="F317"/>
  <c r="O315"/>
  <c r="S315"/>
  <c r="R315"/>
  <c r="K317"/>
  <c r="E317"/>
  <c r="B318"/>
  <c r="O316"/>
  <c r="S316"/>
  <c r="R316"/>
  <c r="C318"/>
  <c r="B319"/>
  <c r="D318"/>
  <c r="M317"/>
  <c r="N317"/>
  <c r="L317"/>
  <c r="E318"/>
  <c r="K318"/>
  <c r="O317"/>
  <c r="S317"/>
  <c r="R317"/>
  <c r="D319"/>
  <c r="C319"/>
  <c r="B320"/>
  <c r="I318"/>
  <c r="G318"/>
  <c r="F318"/>
  <c r="D320"/>
  <c r="C320"/>
  <c r="B321"/>
  <c r="M318"/>
  <c r="N318"/>
  <c r="L318"/>
  <c r="E319"/>
  <c r="K319"/>
  <c r="I319"/>
  <c r="G319"/>
  <c r="F319"/>
  <c r="D321"/>
  <c r="C321"/>
  <c r="M319"/>
  <c r="N319"/>
  <c r="L319"/>
  <c r="R318"/>
  <c r="O318"/>
  <c r="S318"/>
  <c r="I320"/>
  <c r="G320"/>
  <c r="F320"/>
  <c r="K320"/>
  <c r="E320"/>
  <c r="M320"/>
  <c r="N320"/>
  <c r="L320"/>
  <c r="F321"/>
  <c r="I321"/>
  <c r="G321"/>
  <c r="O319"/>
  <c r="S319"/>
  <c r="R319"/>
  <c r="K321"/>
  <c r="E321"/>
  <c r="B322"/>
  <c r="O320"/>
  <c r="S320"/>
  <c r="R320"/>
  <c r="D322"/>
  <c r="C322"/>
  <c r="M321"/>
  <c r="N321"/>
  <c r="L321"/>
  <c r="F322"/>
  <c r="I322"/>
  <c r="G322"/>
  <c r="O321"/>
  <c r="S321"/>
  <c r="R321"/>
  <c r="K322"/>
  <c r="E322"/>
  <c r="B323"/>
  <c r="D323"/>
  <c r="C323"/>
  <c r="B324"/>
  <c r="M322"/>
  <c r="N322"/>
  <c r="L322"/>
  <c r="D324"/>
  <c r="C324"/>
  <c r="B325"/>
  <c r="R322"/>
  <c r="O322"/>
  <c r="S322"/>
  <c r="I323"/>
  <c r="G323"/>
  <c r="F323"/>
  <c r="K323"/>
  <c r="E323"/>
  <c r="M323"/>
  <c r="N323"/>
  <c r="L323"/>
  <c r="E324"/>
  <c r="K324"/>
  <c r="D325"/>
  <c r="C325"/>
  <c r="I324"/>
  <c r="G324"/>
  <c r="F324"/>
  <c r="F325"/>
  <c r="I325"/>
  <c r="G325"/>
  <c r="M324"/>
  <c r="N324"/>
  <c r="L324"/>
  <c r="R323"/>
  <c r="O323"/>
  <c r="S323"/>
  <c r="E325"/>
  <c r="K325"/>
  <c r="B326"/>
  <c r="M325"/>
  <c r="N325"/>
  <c r="L325"/>
  <c r="R324"/>
  <c r="O324"/>
  <c r="S324"/>
  <c r="D326"/>
  <c r="C326"/>
  <c r="B327"/>
  <c r="E326"/>
  <c r="K326"/>
  <c r="O325"/>
  <c r="S325"/>
  <c r="R325"/>
  <c r="D327"/>
  <c r="C327"/>
  <c r="B328"/>
  <c r="F326"/>
  <c r="I326"/>
  <c r="G326"/>
  <c r="K327"/>
  <c r="E327"/>
  <c r="M326"/>
  <c r="N326"/>
  <c r="L326"/>
  <c r="D328"/>
  <c r="C328"/>
  <c r="B329"/>
  <c r="I327"/>
  <c r="G327"/>
  <c r="F327"/>
  <c r="D329"/>
  <c r="C329"/>
  <c r="B330"/>
  <c r="O326"/>
  <c r="S326"/>
  <c r="R326"/>
  <c r="I328"/>
  <c r="G328"/>
  <c r="F328"/>
  <c r="K328"/>
  <c r="E328"/>
  <c r="M327"/>
  <c r="N327"/>
  <c r="L327"/>
  <c r="M328"/>
  <c r="N328"/>
  <c r="L328"/>
  <c r="D330"/>
  <c r="C330"/>
  <c r="B331"/>
  <c r="O327"/>
  <c r="S327"/>
  <c r="R327"/>
  <c r="E329"/>
  <c r="K329"/>
  <c r="I329"/>
  <c r="G329"/>
  <c r="F329"/>
  <c r="D331"/>
  <c r="C331"/>
  <c r="B332"/>
  <c r="R328"/>
  <c r="O328"/>
  <c r="S328"/>
  <c r="M329"/>
  <c r="N329"/>
  <c r="L329"/>
  <c r="I330"/>
  <c r="G330"/>
  <c r="F330"/>
  <c r="E330"/>
  <c r="K330"/>
  <c r="K331"/>
  <c r="E331"/>
  <c r="M330"/>
  <c r="N330"/>
  <c r="L330"/>
  <c r="R329"/>
  <c r="O329"/>
  <c r="S329"/>
  <c r="D332"/>
  <c r="C332"/>
  <c r="B333"/>
  <c r="I331"/>
  <c r="G331"/>
  <c r="F331"/>
  <c r="D333"/>
  <c r="C333"/>
  <c r="B334"/>
  <c r="O330"/>
  <c r="S330"/>
  <c r="R330"/>
  <c r="I332"/>
  <c r="G332"/>
  <c r="F332"/>
  <c r="E332"/>
  <c r="K332"/>
  <c r="M331"/>
  <c r="N331"/>
  <c r="L331"/>
  <c r="D334"/>
  <c r="C334"/>
  <c r="O331"/>
  <c r="S331"/>
  <c r="R331"/>
  <c r="M332"/>
  <c r="N332"/>
  <c r="L332"/>
  <c r="I333"/>
  <c r="G333"/>
  <c r="F333"/>
  <c r="K333"/>
  <c r="E333"/>
  <c r="M333"/>
  <c r="N333"/>
  <c r="L333"/>
  <c r="F334"/>
  <c r="I334"/>
  <c r="G334"/>
  <c r="R332"/>
  <c r="O332"/>
  <c r="S332"/>
  <c r="K334"/>
  <c r="E334"/>
  <c r="B335"/>
  <c r="R333"/>
  <c r="O333"/>
  <c r="S333"/>
  <c r="D335"/>
  <c r="C335"/>
  <c r="B336"/>
  <c r="M334"/>
  <c r="N334"/>
  <c r="L334"/>
  <c r="D336"/>
  <c r="C336"/>
  <c r="B337"/>
  <c r="R334"/>
  <c r="O334"/>
  <c r="S334"/>
  <c r="I335"/>
  <c r="G335"/>
  <c r="F335"/>
  <c r="E335"/>
  <c r="K335"/>
  <c r="E336"/>
  <c r="K336"/>
  <c r="M335"/>
  <c r="N335"/>
  <c r="L335"/>
  <c r="D337"/>
  <c r="C337"/>
  <c r="B338"/>
  <c r="I336"/>
  <c r="G336"/>
  <c r="F336"/>
  <c r="D338"/>
  <c r="C338"/>
  <c r="B339"/>
  <c r="O335"/>
  <c r="S335"/>
  <c r="R335"/>
  <c r="M336"/>
  <c r="N336"/>
  <c r="L336"/>
  <c r="I337"/>
  <c r="G337"/>
  <c r="F337"/>
  <c r="E337"/>
  <c r="K337"/>
  <c r="K338"/>
  <c r="E338"/>
  <c r="M337"/>
  <c r="N337"/>
  <c r="L337"/>
  <c r="O336"/>
  <c r="S336"/>
  <c r="R336"/>
  <c r="D339"/>
  <c r="C339"/>
  <c r="B340"/>
  <c r="F338"/>
  <c r="I338"/>
  <c r="G338"/>
  <c r="E339"/>
  <c r="K339"/>
  <c r="O337"/>
  <c r="S337"/>
  <c r="R337"/>
  <c r="D340"/>
  <c r="C340"/>
  <c r="I339"/>
  <c r="G339"/>
  <c r="F339"/>
  <c r="M338"/>
  <c r="N338"/>
  <c r="L338"/>
  <c r="I340"/>
  <c r="G340"/>
  <c r="F340"/>
  <c r="M339"/>
  <c r="N339"/>
  <c r="L339"/>
  <c r="R338"/>
  <c r="O338"/>
  <c r="S338"/>
  <c r="E340"/>
  <c r="K340"/>
  <c r="B341"/>
  <c r="M340"/>
  <c r="N340"/>
  <c r="L340"/>
  <c r="O339"/>
  <c r="S339"/>
  <c r="R339"/>
  <c r="D341"/>
  <c r="C341"/>
  <c r="B342"/>
  <c r="D342"/>
  <c r="C342"/>
  <c r="B343"/>
  <c r="R340"/>
  <c r="O340"/>
  <c r="S340"/>
  <c r="K341"/>
  <c r="E341"/>
  <c r="I341"/>
  <c r="G341"/>
  <c r="F341"/>
  <c r="M341"/>
  <c r="N341"/>
  <c r="L341"/>
  <c r="D343"/>
  <c r="C343"/>
  <c r="E342"/>
  <c r="K342"/>
  <c r="I342"/>
  <c r="G342"/>
  <c r="F342"/>
  <c r="F343"/>
  <c r="I343"/>
  <c r="G343"/>
  <c r="O341"/>
  <c r="S341"/>
  <c r="R341"/>
  <c r="M342"/>
  <c r="N342"/>
  <c r="L342"/>
  <c r="E343"/>
  <c r="K343"/>
  <c r="B344"/>
  <c r="M343"/>
  <c r="N343"/>
  <c r="L343"/>
  <c r="R342"/>
  <c r="O342"/>
  <c r="S342"/>
  <c r="D344"/>
  <c r="C344"/>
  <c r="B345"/>
  <c r="K344"/>
  <c r="E344"/>
  <c r="O343"/>
  <c r="S343"/>
  <c r="R343"/>
  <c r="D345"/>
  <c r="C345"/>
  <c r="B346"/>
  <c r="I344"/>
  <c r="G344"/>
  <c r="F344"/>
  <c r="D346"/>
  <c r="C346"/>
  <c r="B347"/>
  <c r="K345"/>
  <c r="E345"/>
  <c r="I345"/>
  <c r="G345"/>
  <c r="F345"/>
  <c r="M344"/>
  <c r="N344"/>
  <c r="L344"/>
  <c r="M345"/>
  <c r="N345"/>
  <c r="L345"/>
  <c r="D347"/>
  <c r="C347"/>
  <c r="B348"/>
  <c r="O344"/>
  <c r="S344"/>
  <c r="R344"/>
  <c r="I346"/>
  <c r="G346"/>
  <c r="F346"/>
  <c r="K346"/>
  <c r="E346"/>
  <c r="M346"/>
  <c r="N346"/>
  <c r="L346"/>
  <c r="E347"/>
  <c r="K347"/>
  <c r="R345"/>
  <c r="O345"/>
  <c r="S345"/>
  <c r="D348"/>
  <c r="C348"/>
  <c r="B349"/>
  <c r="I347"/>
  <c r="G347"/>
  <c r="F347"/>
  <c r="E348"/>
  <c r="K348"/>
  <c r="M347"/>
  <c r="N347"/>
  <c r="L347"/>
  <c r="O346"/>
  <c r="S346"/>
  <c r="R346"/>
  <c r="D349"/>
  <c r="C349"/>
  <c r="B350"/>
  <c r="F348"/>
  <c r="I348"/>
  <c r="G348"/>
  <c r="D350"/>
  <c r="C350"/>
  <c r="B351"/>
  <c r="O347"/>
  <c r="S347"/>
  <c r="R347"/>
  <c r="M348"/>
  <c r="N348"/>
  <c r="L348"/>
  <c r="I349"/>
  <c r="G349"/>
  <c r="F349"/>
  <c r="E349"/>
  <c r="K349"/>
  <c r="D351"/>
  <c r="C351"/>
  <c r="B352"/>
  <c r="M349"/>
  <c r="N349"/>
  <c r="L349"/>
  <c r="O348"/>
  <c r="S348"/>
  <c r="R348"/>
  <c r="I350"/>
  <c r="G350"/>
  <c r="F350"/>
  <c r="E350"/>
  <c r="K350"/>
  <c r="E351"/>
  <c r="K351"/>
  <c r="M350"/>
  <c r="N350"/>
  <c r="L350"/>
  <c r="O349"/>
  <c r="S349"/>
  <c r="R349"/>
  <c r="D352"/>
  <c r="C352"/>
  <c r="B353"/>
  <c r="I351"/>
  <c r="G351"/>
  <c r="F351"/>
  <c r="D353"/>
  <c r="C353"/>
  <c r="B354"/>
  <c r="O350"/>
  <c r="S350"/>
  <c r="R350"/>
  <c r="M351"/>
  <c r="N351"/>
  <c r="L351"/>
  <c r="I352"/>
  <c r="G352"/>
  <c r="F352"/>
  <c r="E352"/>
  <c r="K352"/>
  <c r="D354"/>
  <c r="C354"/>
  <c r="B355"/>
  <c r="M352"/>
  <c r="N352"/>
  <c r="L352"/>
  <c r="R351"/>
  <c r="O351"/>
  <c r="S351"/>
  <c r="I353"/>
  <c r="G353"/>
  <c r="F353"/>
  <c r="K353"/>
  <c r="E353"/>
  <c r="M353"/>
  <c r="N353"/>
  <c r="L353"/>
  <c r="K354"/>
  <c r="E354"/>
  <c r="O352"/>
  <c r="S352"/>
  <c r="R352"/>
  <c r="D355"/>
  <c r="C355"/>
  <c r="B356"/>
  <c r="F354"/>
  <c r="I354"/>
  <c r="G354"/>
  <c r="D356"/>
  <c r="C356"/>
  <c r="O353"/>
  <c r="S353"/>
  <c r="R353"/>
  <c r="K355"/>
  <c r="E355"/>
  <c r="I355"/>
  <c r="G355"/>
  <c r="F355"/>
  <c r="M354"/>
  <c r="N354"/>
  <c r="L354"/>
  <c r="M355"/>
  <c r="N355"/>
  <c r="L355"/>
  <c r="I356"/>
  <c r="G356"/>
  <c r="F356"/>
  <c r="O354"/>
  <c r="S354"/>
  <c r="R354"/>
  <c r="K356"/>
  <c r="E356"/>
  <c r="B357"/>
  <c r="R355"/>
  <c r="O355"/>
  <c r="S355"/>
  <c r="D357"/>
  <c r="C357"/>
  <c r="B358"/>
  <c r="M356"/>
  <c r="N356"/>
  <c r="L356"/>
  <c r="D358"/>
  <c r="C358"/>
  <c r="B359"/>
  <c r="R356"/>
  <c r="O356"/>
  <c r="S356"/>
  <c r="I357"/>
  <c r="G357"/>
  <c r="F357"/>
  <c r="K357"/>
  <c r="E357"/>
  <c r="M357"/>
  <c r="N357"/>
  <c r="L357"/>
  <c r="D359"/>
  <c r="C359"/>
  <c r="B360"/>
  <c r="K358"/>
  <c r="E358"/>
  <c r="I358"/>
  <c r="G358"/>
  <c r="F358"/>
  <c r="M358"/>
  <c r="N358"/>
  <c r="L358"/>
  <c r="D360"/>
  <c r="C360"/>
  <c r="B361"/>
  <c r="O357"/>
  <c r="S357"/>
  <c r="R357"/>
  <c r="I359"/>
  <c r="G359"/>
  <c r="F359"/>
  <c r="E359"/>
  <c r="K359"/>
  <c r="D361"/>
  <c r="C361"/>
  <c r="O358"/>
  <c r="S358"/>
  <c r="R358"/>
  <c r="M359"/>
  <c r="N359"/>
  <c r="L359"/>
  <c r="E360"/>
  <c r="K360"/>
  <c r="I360"/>
  <c r="G360"/>
  <c r="F360"/>
  <c r="I361"/>
  <c r="G361"/>
  <c r="F361"/>
  <c r="M360"/>
  <c r="N360"/>
  <c r="L360"/>
  <c r="R359"/>
  <c r="O359"/>
  <c r="S359"/>
  <c r="K361"/>
  <c r="E361"/>
  <c r="B362"/>
  <c r="O360"/>
  <c r="S360"/>
  <c r="R360"/>
  <c r="D362"/>
  <c r="C362"/>
  <c r="M361"/>
  <c r="N361"/>
  <c r="L361"/>
  <c r="I362"/>
  <c r="G362"/>
  <c r="F362"/>
  <c r="R361"/>
  <c r="O361"/>
  <c r="S361"/>
  <c r="E362"/>
  <c r="K362"/>
  <c r="B363"/>
  <c r="M362"/>
  <c r="N362"/>
  <c r="L362"/>
  <c r="D363"/>
  <c r="C363"/>
  <c r="B364"/>
  <c r="D364"/>
  <c r="C364"/>
  <c r="B365"/>
  <c r="R362"/>
  <c r="O362"/>
  <c r="S362"/>
  <c r="F363"/>
  <c r="I363"/>
  <c r="G363"/>
  <c r="K363"/>
  <c r="E363"/>
  <c r="M363"/>
  <c r="N363"/>
  <c r="L363"/>
  <c r="K364"/>
  <c r="E364"/>
  <c r="D365"/>
  <c r="C365"/>
  <c r="B366"/>
  <c r="F364"/>
  <c r="I364"/>
  <c r="G364"/>
  <c r="E365"/>
  <c r="K365"/>
  <c r="O363"/>
  <c r="S363"/>
  <c r="R363"/>
  <c r="D366"/>
  <c r="C366"/>
  <c r="B367"/>
  <c r="I365"/>
  <c r="G365"/>
  <c r="F365"/>
  <c r="M364"/>
  <c r="N364"/>
  <c r="L364"/>
  <c r="D367"/>
  <c r="C367"/>
  <c r="B368"/>
  <c r="M365"/>
  <c r="N365"/>
  <c r="L365"/>
  <c r="R364"/>
  <c r="O364"/>
  <c r="S364"/>
  <c r="F366"/>
  <c r="I366"/>
  <c r="G366"/>
  <c r="E366"/>
  <c r="K366"/>
  <c r="D368"/>
  <c r="C368"/>
  <c r="B369"/>
  <c r="M366"/>
  <c r="N366"/>
  <c r="L366"/>
  <c r="R365"/>
  <c r="O365"/>
  <c r="S365"/>
  <c r="E367"/>
  <c r="K367"/>
  <c r="I367"/>
  <c r="G367"/>
  <c r="F367"/>
  <c r="E368"/>
  <c r="K368"/>
  <c r="M367"/>
  <c r="N367"/>
  <c r="L367"/>
  <c r="R366"/>
  <c r="O366"/>
  <c r="S366"/>
  <c r="D369"/>
  <c r="C369"/>
  <c r="B370"/>
  <c r="I368"/>
  <c r="G368"/>
  <c r="F368"/>
  <c r="K369"/>
  <c r="E369"/>
  <c r="O367"/>
  <c r="S367"/>
  <c r="R367"/>
  <c r="M368"/>
  <c r="N368"/>
  <c r="L368"/>
  <c r="D370"/>
  <c r="C370"/>
  <c r="B371"/>
  <c r="I369"/>
  <c r="G369"/>
  <c r="F369"/>
  <c r="K370"/>
  <c r="E370"/>
  <c r="O368"/>
  <c r="S368"/>
  <c r="R368"/>
  <c r="D371"/>
  <c r="C371"/>
  <c r="B372"/>
  <c r="F370"/>
  <c r="I370"/>
  <c r="G370"/>
  <c r="M369"/>
  <c r="N369"/>
  <c r="L369"/>
  <c r="D372"/>
  <c r="C372"/>
  <c r="O369"/>
  <c r="S369"/>
  <c r="R369"/>
  <c r="F371"/>
  <c r="I371"/>
  <c r="G371"/>
  <c r="K371"/>
  <c r="E371"/>
  <c r="M370"/>
  <c r="N370"/>
  <c r="L370"/>
  <c r="M371"/>
  <c r="N371"/>
  <c r="L371"/>
  <c r="I372"/>
  <c r="G372"/>
  <c r="F372"/>
  <c r="R370"/>
  <c r="O370"/>
  <c r="S370"/>
  <c r="E372"/>
  <c r="K372"/>
  <c r="B373"/>
  <c r="M372"/>
  <c r="N372"/>
  <c r="L372"/>
  <c r="R371"/>
  <c r="O371"/>
  <c r="S371"/>
  <c r="D373"/>
  <c r="C373"/>
  <c r="B374"/>
  <c r="D374"/>
  <c r="C374"/>
  <c r="R372"/>
  <c r="O372"/>
  <c r="S372"/>
  <c r="I373"/>
  <c r="G373"/>
  <c r="F373"/>
  <c r="K373"/>
  <c r="E373"/>
  <c r="I374"/>
  <c r="G374"/>
  <c r="F374"/>
  <c r="C7"/>
  <c r="M373"/>
  <c r="N373"/>
  <c r="L373"/>
  <c r="E374"/>
  <c r="K374"/>
  <c r="I60" i="14"/>
  <c r="I59"/>
  <c r="M374" i="1"/>
  <c r="N374"/>
  <c r="L374"/>
  <c r="O373"/>
  <c r="S373"/>
  <c r="R373"/>
  <c r="O374"/>
  <c r="S374"/>
  <c r="R374"/>
</calcChain>
</file>

<file path=xl/sharedStrings.xml><?xml version="1.0" encoding="utf-8"?>
<sst xmlns="http://schemas.openxmlformats.org/spreadsheetml/2006/main" count="171" uniqueCount="150">
  <si>
    <t>Laufzeit</t>
  </si>
  <si>
    <t>Effektivrest</t>
  </si>
  <si>
    <t>Vergleichskonto</t>
  </si>
  <si>
    <t>Vergleichskontosumme</t>
  </si>
  <si>
    <t>Finanzierungsbetrag</t>
  </si>
  <si>
    <t>Discounted Cashflows</t>
  </si>
  <si>
    <t>Tilgungsanteil</t>
  </si>
  <si>
    <t>Zinsanteil</t>
  </si>
  <si>
    <t>Effektivzins Vergleichskonto</t>
  </si>
  <si>
    <t>Effektivzins ohne Bearb</t>
  </si>
  <si>
    <t>Auszahlungsquote</t>
  </si>
  <si>
    <t>Cashflowplan</t>
  </si>
  <si>
    <t>Eigenkapitalkosten</t>
  </si>
  <si>
    <t>Kapitaldienst aus Miete</t>
  </si>
  <si>
    <t>Kapitaldienst aus EK</t>
  </si>
  <si>
    <t>Aufwand</t>
  </si>
  <si>
    <t>GuV</t>
  </si>
  <si>
    <t>Vor Steuer</t>
  </si>
  <si>
    <t>Nach Steuer</t>
  </si>
  <si>
    <t>Für Kapitaldienst nutzbar</t>
  </si>
  <si>
    <t>Gesamtertrag/-verlust 10 Jahre</t>
  </si>
  <si>
    <t>Laufende Kosten</t>
  </si>
  <si>
    <t>Wertsteigerung p.a.</t>
  </si>
  <si>
    <t>Mietsteigerung p.a.</t>
  </si>
  <si>
    <t>Vor Steuern</t>
  </si>
  <si>
    <t>Nach Steuern</t>
  </si>
  <si>
    <t>Steuer</t>
  </si>
  <si>
    <t>GuV + Steuer</t>
  </si>
  <si>
    <t>Steuer GuV</t>
  </si>
  <si>
    <t>Basis AfA</t>
  </si>
  <si>
    <t>Grenzsteuersatz in %</t>
  </si>
  <si>
    <t>Inflation in %</t>
  </si>
  <si>
    <t>Absetzung für Abnutzung in %</t>
  </si>
  <si>
    <t>Gesamtkosten</t>
  </si>
  <si>
    <t>Effektivzins (PangV)</t>
  </si>
  <si>
    <t>Dokumentation</t>
  </si>
  <si>
    <t>Nominalzins</t>
  </si>
  <si>
    <t xml:space="preserve">Interner Effektivzins </t>
  </si>
  <si>
    <t>GK IRR</t>
  </si>
  <si>
    <t>GKVS Cashflows</t>
  </si>
  <si>
    <t>IRR Testzins</t>
  </si>
  <si>
    <t>IRR BW Testsumme</t>
  </si>
  <si>
    <t>GKNS Cashflows</t>
  </si>
  <si>
    <t>EK IRR</t>
  </si>
  <si>
    <t>EKVS Cashflows</t>
  </si>
  <si>
    <t>EKNS Cashflows</t>
  </si>
  <si>
    <t>Laufenden Kosten p.a.</t>
  </si>
  <si>
    <t>Genutztes Eigenkapital (Euro)</t>
  </si>
  <si>
    <t>Auszahlungsbetrag (Euro)</t>
  </si>
  <si>
    <t>Nebenkosten</t>
  </si>
  <si>
    <t>Gesamtertrag/-verlust Projektlaufzeit</t>
  </si>
  <si>
    <t>GK Rendite Projektlaufzeit (Durchschnitt)</t>
  </si>
  <si>
    <t>EK Rendite Projektlaufzeit (Durchschnitt)</t>
  </si>
  <si>
    <t>Kaufpreis</t>
  </si>
  <si>
    <t>Anf. Tilgungssatz</t>
  </si>
  <si>
    <t>Risikofr. W.anlagezins</t>
  </si>
  <si>
    <t>Impressum</t>
  </si>
  <si>
    <t>www.ImmoInvestor-Online.de</t>
  </si>
  <si>
    <t>Monate</t>
  </si>
  <si>
    <t>Info@ImmoInvestor-Online.de</t>
  </si>
  <si>
    <t>Nutzen Sie den ImmoInvestor kostenlos um Ihre Investition zu simulieren und sich einen kurzen Überblick über die finanziellen Auswirkungen und Parameter zu verschaffen!</t>
  </si>
  <si>
    <t>Sie möchten für komplexe Portfolios aus mehreren Objekten datenbankgestützt Cashflows simulieren,</t>
  </si>
  <si>
    <t>Nutzungshinweise</t>
  </si>
  <si>
    <t>Die im ImmoInvestor präsentierten Inhalte stellen keine Beratung dar, insbesondere keine steuerliche/ rechtliche Beratung.</t>
  </si>
  <si>
    <t>Objektparameter</t>
  </si>
  <si>
    <t>Eingabewerte</t>
  </si>
  <si>
    <t>Kalkulatorische Werte und Ergebnisse</t>
  </si>
  <si>
    <t>Kauf</t>
  </si>
  <si>
    <t>Objektgrösse (m²)</t>
  </si>
  <si>
    <t>Objektpreis (Euro)</t>
  </si>
  <si>
    <t>Objektpreis (Euro/m²)</t>
  </si>
  <si>
    <t>Grund- und Bodenanteil für AfA in %</t>
  </si>
  <si>
    <t>GK Rendite 10 Jahre (Durchschnitt)</t>
  </si>
  <si>
    <t>EK Rendite 10 Jahre (Durchschnitt)</t>
  </si>
  <si>
    <t>Notarkosten in %</t>
  </si>
  <si>
    <t>Grunderwerbssteuer und Gebühren in %</t>
  </si>
  <si>
    <t>Erstausstattung in %</t>
  </si>
  <si>
    <t>Maklerprovision Suche in %</t>
  </si>
  <si>
    <t>Maklerprovision Kauf in %</t>
  </si>
  <si>
    <t>Gutachter in %</t>
  </si>
  <si>
    <t>Steuerberater in %</t>
  </si>
  <si>
    <t>Sonstiges in %</t>
  </si>
  <si>
    <t>Bewirtschaftung</t>
  </si>
  <si>
    <t>Einnahmen</t>
  </si>
  <si>
    <t>Miete nettokalt p.m. (Euro/m²)</t>
  </si>
  <si>
    <t>Miete monatlich kalt</t>
  </si>
  <si>
    <t>Ausgaben</t>
  </si>
  <si>
    <t>Nicht umlegbares Wohngeld p.m.  (Euro)</t>
  </si>
  <si>
    <t>Laufende Kosten p.a. (Euro)</t>
  </si>
  <si>
    <t>Instandhaltung p.a. (Euro)</t>
  </si>
  <si>
    <t>Rechts- und Steuerberatung p.a. (Euro)</t>
  </si>
  <si>
    <t xml:space="preserve">Mietausfallquote p.a. </t>
  </si>
  <si>
    <t>Mieteinnahmen 10 Jahre</t>
  </si>
  <si>
    <t>Mieteinnahmen Projektlaufzeit</t>
  </si>
  <si>
    <t>Preis in Mietjahren (Vervielfältiger)</t>
  </si>
  <si>
    <t>Wiederverkaufspreis nach 10 Jahren</t>
  </si>
  <si>
    <t>Wiederverkaufspreis nach Projektlaufzeit</t>
  </si>
  <si>
    <t>Projektparameter</t>
  </si>
  <si>
    <t>Projektlaufzeit (Jahre)</t>
  </si>
  <si>
    <t>Verfügbares Eigenkapital (Euro)</t>
  </si>
  <si>
    <t>Risikofreier Wiederanlagezins in %</t>
  </si>
  <si>
    <t>Finanzierungsparameter</t>
  </si>
  <si>
    <t>Finanzierungslaufzeit (Monate)</t>
  </si>
  <si>
    <t>Bearbeitungsgebühr</t>
  </si>
  <si>
    <t>Weitere Bankgebühren(Euro)</t>
  </si>
  <si>
    <t>Rate p.m. (Euro)</t>
  </si>
  <si>
    <t>Anf. Tilgungsanteil</t>
  </si>
  <si>
    <t>Anf. Kapitaldienst aus Eigenkapital p.m</t>
  </si>
  <si>
    <t>Eigenkapitaleinsatz 10 Jahre</t>
  </si>
  <si>
    <t>Eigenkapitaleinsatz Projektlaufzeit</t>
  </si>
  <si>
    <t>Finanzierungsbetrag (Euro)</t>
  </si>
  <si>
    <t>Rückzahlungssumme (Euro)</t>
  </si>
  <si>
    <t>davon Zinssumme (Euro)</t>
  </si>
  <si>
    <t>Beleihungswert (Euro)</t>
  </si>
  <si>
    <t>Beleihungsauslauf (Euro)</t>
  </si>
  <si>
    <t>Visualisierung</t>
  </si>
  <si>
    <t>Haftungsausschluss</t>
  </si>
  <si>
    <t>Die hier zur Verfügung gestellte Software garantiert keine Fehlerfreiheit oder erhebt Anspruch auf Gültigkeit. Ihre Verwendung geschieht ausschliesslich auf eigene Gefahr.</t>
  </si>
  <si>
    <t>Der Autor übernimmt keine Haftung für Schäden, die durch die Verwendung der Software oder deren möglichen fehlerhaften Funktionen resultieren.</t>
  </si>
  <si>
    <t>Bei der Software handelt es sich ausschliesslich um Freeware. Sollten Sie diese Software von Dritten gegen eine Gebühr erhalten haben, so geschah das nicht in meinem Auftrag oder Einverständnis.</t>
  </si>
  <si>
    <t>Autor: Jan Prager</t>
  </si>
  <si>
    <t xml:space="preserve">Alle Informationen im ImmoInvestor sind allgemeiner Art und nicht auf die besonderen Bedürfnisse im Einzelfall abgestimmt. </t>
  </si>
  <si>
    <t>Inhaltliche und technische Fehler können trotzdem nicht vollständig ausgeschlossen werden.</t>
  </si>
  <si>
    <t>Darüberhinaus wird keine Gewähr für Aktualität, Richtigkeit und Vollständigkeit der präsentierten Informationen übernommen.</t>
  </si>
  <si>
    <t>Als Freeware unterliegt auch diese Software dem Urheberschutzgesetz.</t>
  </si>
  <si>
    <t>Eine Verbreitung dieser Software auf Datenträgern oder öffentlich zugänglichen Netwerksystemen ist nur nach vorheriger Genehmigung durch den Autor zulässig.</t>
  </si>
  <si>
    <t xml:space="preserve">Die Inhalte des ImmoInvestors wurden sehr sorgfältig erarbeitet. Dabei wurde  Wert darauf gelegt zutreffende Informationen bereitzustellen. </t>
  </si>
  <si>
    <t xml:space="preserve">Sie investieren privat oder professionell in Wohnimmobilien? </t>
  </si>
  <si>
    <t xml:space="preserve">Portfoliorenditen und Ertragswerte berechnen, Prognoseverfahren einsetzen oder mathematisch-/naturwissenschaftliche Modelle einsetzen? </t>
  </si>
  <si>
    <t>Spielen Sie mit dem ImmoInvestor! Sehen Sie Ihn als Appetithäppchen an!  Sprechen Sie mit mir, wenn Sie Interesse an einer professionellen und individuell angepassten Lösung haben!</t>
  </si>
  <si>
    <t xml:space="preserve">und die Auswirkungen von Parameteränderungen simulieren? </t>
  </si>
  <si>
    <t xml:space="preserve">Sie fragen sich, ob sich eine vermietete Immobilie für Sie lohnt oder ob Sie doch lieber alternative Investitionen wählen sollten?  </t>
  </si>
  <si>
    <t xml:space="preserve">Sie interessieren sich für die finanziellen Aspekte einer Immobilieninvestition und möchten den Einfluss der einzelnen Investitionsparameter auf die Rendite kennen lernen </t>
  </si>
  <si>
    <t>Sie möchten sich einen schnellen Überblick verschaffen, welche Auswirkungen eine solche Investition in eine vermietete Immobilie auf ihre finanzielle Situation haben kann?</t>
  </si>
  <si>
    <t>Die Anzeige ist auf die Arbeit mit hohen Monitorauflösungen optimiert und wird ab einer Auflösung von 1280 * 1024 Bildpunkten optimal dargestellt.</t>
  </si>
  <si>
    <t>Erwerbsnebenkosten pauschal (%)</t>
  </si>
  <si>
    <t>Erwerbsnebenkosten</t>
  </si>
  <si>
    <t>copyright © by www.immoinvestor-online.de</t>
  </si>
  <si>
    <t xml:space="preserve"> Begriffs-Defition der Felder</t>
  </si>
  <si>
    <t>Freeware-Version</t>
  </si>
  <si>
    <r>
      <t xml:space="preserve">|  Version 1.0 </t>
    </r>
    <r>
      <rPr>
        <b/>
        <vertAlign val="superscript"/>
        <sz val="8"/>
        <color indexed="8"/>
        <rFont val="Verdana"/>
        <family val="2"/>
      </rPr>
      <t>DE</t>
    </r>
    <r>
      <rPr>
        <b/>
        <sz val="8"/>
        <color indexed="8"/>
        <rFont val="Verdana"/>
        <family val="2"/>
      </rPr>
      <t xml:space="preserve"> Free</t>
    </r>
  </si>
  <si>
    <r>
      <t xml:space="preserve">Version 1.0 </t>
    </r>
    <r>
      <rPr>
        <b/>
        <vertAlign val="superscript"/>
        <sz val="8"/>
        <color indexed="8"/>
        <rFont val="Verdana"/>
        <family val="2"/>
      </rPr>
      <t>DE</t>
    </r>
    <r>
      <rPr>
        <b/>
        <sz val="8"/>
        <color indexed="8"/>
        <rFont val="Verdana"/>
        <family val="2"/>
      </rPr>
      <t xml:space="preserve"> Free</t>
    </r>
  </si>
  <si>
    <t>Eine komplette Dokumentation ist gegen einen geringen Unkostenbeitrag erhältlich. Darüber hinaus stehen wir gerne für Entwicklungs- und Beratungsprojekte zur Verfügung.</t>
  </si>
  <si>
    <t>Wenn Sie Interesse an einer professionell einsetzbaren Version vom ImmoInvestor haben, sprechen Sie uns an. Wir realisieren auf diversen Plattformen und Sprachen und entwickeln auch gerne zusätzliche fachliche Aspekte.</t>
  </si>
  <si>
    <t xml:space="preserve">Wir stehen Ihnen unter folgender Adresse gerne zur Verfügung! </t>
  </si>
  <si>
    <t>© Jan Prager 2011</t>
  </si>
  <si>
    <t>=Nur editierbar in Vollversion</t>
  </si>
  <si>
    <t>=Editierbar in der Freeversion</t>
  </si>
  <si>
    <t>Graue Felder editieren? Jetzt ImmoInvestor Light kaufen! www.immoinvestor-online.de</t>
  </si>
  <si>
    <t>Fragen? Antworten!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</si>
</sst>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000000%"/>
    <numFmt numFmtId="166" formatCode="#,##0.00_ ;\-#,##0.00\ "/>
    <numFmt numFmtId="167" formatCode="0.000000"/>
  </numFmts>
  <fonts count="5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sz val="10"/>
      <name val="Trebuchet MS"/>
      <family val="2"/>
    </font>
    <font>
      <sz val="10"/>
      <color indexed="57"/>
      <name val="Verdana"/>
      <family val="2"/>
    </font>
    <font>
      <b/>
      <sz val="10"/>
      <color indexed="6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20"/>
      <color indexed="57"/>
      <name val="Verdana"/>
      <family val="2"/>
    </font>
    <font>
      <b/>
      <sz val="10"/>
      <color indexed="62"/>
      <name val="Verdana"/>
      <family val="2"/>
    </font>
    <font>
      <sz val="10"/>
      <color indexed="18"/>
      <name val="Verdana"/>
      <family val="2"/>
    </font>
    <font>
      <sz val="8"/>
      <name val="Wingdings 3"/>
      <family val="1"/>
      <charset val="2"/>
    </font>
    <font>
      <sz val="10"/>
      <color indexed="62"/>
      <name val="Wingdings 3"/>
      <family val="1"/>
      <charset val="2"/>
    </font>
    <font>
      <sz val="10"/>
      <color indexed="55"/>
      <name val="Wingdings"/>
      <charset val="2"/>
    </font>
    <font>
      <sz val="10"/>
      <color indexed="18"/>
      <name val="Wingdings"/>
      <charset val="2"/>
    </font>
    <font>
      <sz val="9"/>
      <color indexed="18"/>
      <name val="Verdana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56"/>
      <name val="Verdana"/>
      <family val="2"/>
    </font>
    <font>
      <sz val="8"/>
      <color indexed="58"/>
      <name val="Verdana"/>
      <family val="2"/>
    </font>
    <font>
      <sz val="8"/>
      <color indexed="58"/>
      <name val="Trebuchet MS"/>
      <family val="2"/>
    </font>
    <font>
      <sz val="10"/>
      <color indexed="58"/>
      <name val="Verdana"/>
      <family val="2"/>
    </font>
    <font>
      <b/>
      <sz val="8"/>
      <color indexed="58"/>
      <name val="Verdana"/>
      <family val="2"/>
    </font>
    <font>
      <sz val="8"/>
      <color indexed="18"/>
      <name val="Verdana"/>
      <family val="2"/>
    </font>
    <font>
      <sz val="8"/>
      <color indexed="55"/>
      <name val="Verdana"/>
      <family val="2"/>
    </font>
    <font>
      <sz val="16"/>
      <color indexed="57"/>
      <name val="Verdana"/>
      <family val="2"/>
    </font>
    <font>
      <sz val="10"/>
      <color indexed="45"/>
      <name val="Wingdings"/>
      <charset val="2"/>
    </font>
    <font>
      <sz val="8"/>
      <color indexed="45"/>
      <name val="Verdana"/>
      <family val="2"/>
    </font>
    <font>
      <sz val="8"/>
      <color indexed="18"/>
      <name val="Trebuchet MS"/>
      <family val="2"/>
    </font>
    <font>
      <b/>
      <sz val="10"/>
      <color indexed="21"/>
      <name val="Verdana"/>
      <family val="2"/>
    </font>
    <font>
      <b/>
      <sz val="10"/>
      <color indexed="18"/>
      <name val="Wingdings"/>
      <charset val="2"/>
    </font>
    <font>
      <u/>
      <sz val="10"/>
      <color indexed="19"/>
      <name val="Arial"/>
      <family val="2"/>
    </font>
    <font>
      <b/>
      <sz val="8"/>
      <name val="Verdana"/>
      <family val="2"/>
    </font>
    <font>
      <sz val="10"/>
      <color indexed="8"/>
      <name val="Trebuchet MS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16"/>
      <color indexed="8"/>
      <name val="Verdana"/>
      <family val="2"/>
    </font>
    <font>
      <sz val="20"/>
      <color indexed="8"/>
      <name val="Verdana"/>
      <family val="2"/>
    </font>
    <font>
      <sz val="10"/>
      <color indexed="18"/>
      <name val="Verdana"/>
      <family val="2"/>
    </font>
    <font>
      <sz val="8"/>
      <color indexed="62"/>
      <name val="Verdana"/>
      <family val="2"/>
    </font>
    <font>
      <sz val="8"/>
      <color indexed="18"/>
      <name val="Verdana"/>
      <family val="2"/>
    </font>
    <font>
      <b/>
      <sz val="8"/>
      <color indexed="8"/>
      <name val="Verdana"/>
      <family val="2"/>
    </font>
    <font>
      <b/>
      <vertAlign val="superscript"/>
      <sz val="8"/>
      <color indexed="8"/>
      <name val="Verdana"/>
      <family val="2"/>
    </font>
    <font>
      <i/>
      <sz val="14"/>
      <color indexed="62"/>
      <name val="Verdana"/>
      <family val="2"/>
    </font>
    <font>
      <sz val="10"/>
      <color indexed="62"/>
      <name val="Trebuchet MS"/>
      <family val="2"/>
    </font>
    <font>
      <b/>
      <sz val="8"/>
      <color indexed="1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/>
      <diagonal/>
    </border>
    <border>
      <left/>
      <right style="hair">
        <color indexed="17"/>
      </right>
      <top/>
      <bottom style="hair">
        <color indexed="17"/>
      </bottom>
      <diagonal/>
    </border>
    <border>
      <left style="hair">
        <color indexed="17"/>
      </left>
      <right style="hair">
        <color indexed="17"/>
      </right>
      <top/>
      <bottom style="hair">
        <color indexed="17"/>
      </bottom>
      <diagonal/>
    </border>
    <border>
      <left style="hair">
        <color indexed="17"/>
      </left>
      <right/>
      <top/>
      <bottom style="hair">
        <color indexed="17"/>
      </bottom>
      <diagonal/>
    </border>
    <border>
      <left/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/>
      <top style="hair">
        <color indexed="17"/>
      </top>
      <bottom style="hair">
        <color indexed="17"/>
      </bottom>
      <diagonal/>
    </border>
    <border>
      <left style="thin">
        <color indexed="64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57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  <diagonal/>
    </border>
    <border>
      <left style="thin">
        <color indexed="57"/>
      </left>
      <right/>
      <top/>
      <bottom/>
      <diagonal/>
    </border>
    <border>
      <left style="thin">
        <color indexed="49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154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0" fontId="5" fillId="0" borderId="0" xfId="4" applyNumberFormat="1" applyFont="1"/>
    <xf numFmtId="43" fontId="5" fillId="0" borderId="0" xfId="1" applyFont="1"/>
    <xf numFmtId="3" fontId="5" fillId="0" borderId="0" xfId="0" applyNumberFormat="1" applyFont="1" applyBorder="1"/>
    <xf numFmtId="164" fontId="5" fillId="0" borderId="0" xfId="0" applyNumberFormat="1" applyFont="1"/>
    <xf numFmtId="43" fontId="5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/>
    <xf numFmtId="3" fontId="6" fillId="0" borderId="0" xfId="0" applyNumberFormat="1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Border="1"/>
    <xf numFmtId="0" fontId="8" fillId="0" borderId="2" xfId="0" applyFont="1" applyBorder="1"/>
    <xf numFmtId="0" fontId="8" fillId="0" borderId="0" xfId="0" applyFont="1" applyAlignment="1">
      <alignment horizontal="center"/>
    </xf>
    <xf numFmtId="0" fontId="11" fillId="0" borderId="3" xfId="0" applyFont="1" applyBorder="1"/>
    <xf numFmtId="0" fontId="12" fillId="0" borderId="0" xfId="0" applyFont="1" applyAlignment="1">
      <alignment horizontal="left" indent="1"/>
    </xf>
    <xf numFmtId="0" fontId="10" fillId="0" borderId="0" xfId="0" applyFont="1" applyAlignment="1">
      <alignment horizontal="left" vertical="center" indent="1"/>
    </xf>
    <xf numFmtId="0" fontId="6" fillId="0" borderId="0" xfId="0" applyFont="1" applyBorder="1"/>
    <xf numFmtId="0" fontId="10" fillId="0" borderId="3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1" fillId="0" borderId="0" xfId="0" applyFont="1" applyBorder="1"/>
    <xf numFmtId="0" fontId="16" fillId="0" borderId="0" xfId="0" applyFont="1"/>
    <xf numFmtId="0" fontId="17" fillId="0" borderId="0" xfId="0" applyFont="1" applyAlignment="1">
      <alignment horizontal="left"/>
    </xf>
    <xf numFmtId="10" fontId="18" fillId="0" borderId="0" xfId="4" applyNumberFormat="1" applyFont="1" applyAlignment="1">
      <alignment horizontal="center"/>
    </xf>
    <xf numFmtId="10" fontId="19" fillId="0" borderId="0" xfId="4" applyNumberFormat="1" applyFont="1" applyAlignment="1">
      <alignment horizontal="center"/>
    </xf>
    <xf numFmtId="4" fontId="20" fillId="0" borderId="0" xfId="0" applyNumberFormat="1" applyFont="1" applyAlignment="1">
      <alignment horizontal="right" indent="1"/>
    </xf>
    <xf numFmtId="10" fontId="15" fillId="0" borderId="0" xfId="4" quotePrefix="1" applyNumberFormat="1" applyFont="1" applyAlignment="1">
      <alignment horizontal="center"/>
    </xf>
    <xf numFmtId="0" fontId="21" fillId="0" borderId="0" xfId="0" applyFont="1" applyAlignment="1">
      <alignment horizontal="center"/>
    </xf>
    <xf numFmtId="43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4" fontId="11" fillId="0" borderId="0" xfId="0" applyNumberFormat="1" applyFont="1" applyBorder="1" applyAlignment="1">
      <alignment horizontal="right" vertical="center"/>
    </xf>
    <xf numFmtId="4" fontId="23" fillId="0" borderId="4" xfId="0" applyNumberFormat="1" applyFont="1" applyBorder="1" applyAlignment="1">
      <alignment horizontal="right" vertical="center" indent="1"/>
    </xf>
    <xf numFmtId="10" fontId="23" fillId="0" borderId="4" xfId="4" applyNumberFormat="1" applyFont="1" applyBorder="1" applyAlignment="1">
      <alignment horizontal="right" vertical="center"/>
    </xf>
    <xf numFmtId="4" fontId="24" fillId="0" borderId="4" xfId="0" applyNumberFormat="1" applyFont="1" applyBorder="1" applyAlignment="1">
      <alignment horizontal="right" vertical="center" indent="1"/>
    </xf>
    <xf numFmtId="0" fontId="25" fillId="0" borderId="1" xfId="0" applyFont="1" applyBorder="1"/>
    <xf numFmtId="0" fontId="26" fillId="0" borderId="3" xfId="0" applyFont="1" applyBorder="1"/>
    <xf numFmtId="0" fontId="27" fillId="0" borderId="0" xfId="0" applyFont="1" applyAlignment="1">
      <alignment horizontal="right" indent="1"/>
    </xf>
    <xf numFmtId="10" fontId="24" fillId="0" borderId="4" xfId="4" applyNumberFormat="1" applyFont="1" applyBorder="1" applyAlignment="1">
      <alignment horizontal="right" vertical="center"/>
    </xf>
    <xf numFmtId="10" fontId="24" fillId="0" borderId="5" xfId="4" applyNumberFormat="1" applyFont="1" applyBorder="1" applyAlignment="1">
      <alignment horizontal="right" vertical="center"/>
    </xf>
    <xf numFmtId="0" fontId="25" fillId="0" borderId="0" xfId="0" applyFont="1" applyBorder="1"/>
    <xf numFmtId="4" fontId="24" fillId="0" borderId="0" xfId="0" applyNumberFormat="1" applyFont="1" applyBorder="1" applyAlignment="1">
      <alignment horizontal="right" vertical="center"/>
    </xf>
    <xf numFmtId="4" fontId="28" fillId="0" borderId="0" xfId="0" applyNumberFormat="1" applyFont="1" applyAlignment="1">
      <alignment horizontal="right" indent="1"/>
    </xf>
    <xf numFmtId="0" fontId="10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left"/>
    </xf>
    <xf numFmtId="0" fontId="15" fillId="2" borderId="6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11" fillId="2" borderId="0" xfId="0" applyFont="1" applyFill="1"/>
    <xf numFmtId="10" fontId="8" fillId="2" borderId="0" xfId="0" applyNumberFormat="1" applyFont="1" applyFill="1"/>
    <xf numFmtId="0" fontId="8" fillId="2" borderId="0" xfId="0" applyFont="1" applyFill="1" applyBorder="1"/>
    <xf numFmtId="0" fontId="12" fillId="2" borderId="0" xfId="0" applyFont="1" applyFill="1" applyAlignment="1">
      <alignment horizontal="left" indent="1"/>
    </xf>
    <xf numFmtId="0" fontId="12" fillId="0" borderId="0" xfId="0" applyFont="1"/>
    <xf numFmtId="166" fontId="12" fillId="0" borderId="8" xfId="1" applyNumberFormat="1" applyFont="1" applyBorder="1" applyAlignment="1">
      <alignment horizontal="right"/>
    </xf>
    <xf numFmtId="166" fontId="12" fillId="0" borderId="9" xfId="1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right"/>
    </xf>
    <xf numFmtId="166" fontId="12" fillId="0" borderId="11" xfId="1" applyNumberFormat="1" applyFont="1" applyBorder="1" applyAlignment="1">
      <alignment horizontal="right"/>
    </xf>
    <xf numFmtId="166" fontId="12" fillId="0" borderId="12" xfId="1" applyNumberFormat="1" applyFont="1" applyBorder="1" applyAlignment="1">
      <alignment horizontal="right"/>
    </xf>
    <xf numFmtId="166" fontId="12" fillId="0" borderId="13" xfId="1" applyNumberFormat="1" applyFont="1" applyBorder="1" applyAlignment="1">
      <alignment horizontal="right"/>
    </xf>
    <xf numFmtId="166" fontId="12" fillId="0" borderId="14" xfId="1" applyNumberFormat="1" applyFont="1" applyBorder="1" applyAlignment="1">
      <alignment horizontal="right"/>
    </xf>
    <xf numFmtId="167" fontId="12" fillId="2" borderId="0" xfId="0" applyNumberFormat="1" applyFont="1" applyFill="1" applyAlignment="1">
      <alignment horizontal="right" indent="1"/>
    </xf>
    <xf numFmtId="10" fontId="31" fillId="0" borderId="0" xfId="4" applyNumberFormat="1" applyFont="1" applyAlignment="1">
      <alignment horizontal="center"/>
    </xf>
    <xf numFmtId="0" fontId="3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4" fontId="24" fillId="0" borderId="0" xfId="0" applyNumberFormat="1" applyFont="1" applyBorder="1" applyAlignment="1">
      <alignment horizontal="right" vertical="center" indent="1"/>
    </xf>
    <xf numFmtId="0" fontId="34" fillId="0" borderId="0" xfId="0" applyFont="1" applyAlignment="1">
      <alignment horizontal="left" vertical="center" indent="1"/>
    </xf>
    <xf numFmtId="0" fontId="2" fillId="0" borderId="0" xfId="0" applyFont="1" applyAlignment="1">
      <alignment horizontal="right"/>
    </xf>
    <xf numFmtId="43" fontId="2" fillId="0" borderId="0" xfId="1" applyFont="1" applyAlignment="1">
      <alignment horizontal="center"/>
    </xf>
    <xf numFmtId="10" fontId="2" fillId="0" borderId="0" xfId="0" applyNumberFormat="1" applyFont="1"/>
    <xf numFmtId="3" fontId="2" fillId="0" borderId="0" xfId="0" applyNumberFormat="1" applyFont="1" applyBorder="1"/>
    <xf numFmtId="43" fontId="2" fillId="0" borderId="0" xfId="1" applyFont="1"/>
    <xf numFmtId="10" fontId="2" fillId="0" borderId="0" xfId="4" applyNumberFormat="1" applyFont="1"/>
    <xf numFmtId="43" fontId="2" fillId="0" borderId="0" xfId="0" applyNumberFormat="1" applyFont="1" applyAlignment="1">
      <alignment horizontal="left"/>
    </xf>
    <xf numFmtId="43" fontId="2" fillId="0" borderId="0" xfId="0" applyNumberFormat="1" applyFont="1"/>
    <xf numFmtId="164" fontId="2" fillId="0" borderId="0" xfId="0" applyNumberFormat="1" applyFont="1"/>
    <xf numFmtId="0" fontId="27" fillId="0" borderId="0" xfId="0" applyFont="1" applyBorder="1" applyAlignment="1">
      <alignment horizontal="right" indent="1"/>
    </xf>
    <xf numFmtId="0" fontId="27" fillId="0" borderId="3" xfId="0" applyFont="1" applyBorder="1" applyAlignment="1">
      <alignment horizontal="right" indent="1"/>
    </xf>
    <xf numFmtId="4" fontId="24" fillId="0" borderId="15" xfId="0" applyNumberFormat="1" applyFont="1" applyBorder="1" applyAlignment="1">
      <alignment horizontal="right" vertical="center" indent="1"/>
    </xf>
    <xf numFmtId="10" fontId="15" fillId="0" borderId="0" xfId="4" applyNumberFormat="1" applyFont="1" applyBorder="1" applyAlignment="1">
      <alignment horizontal="right" vertical="center"/>
    </xf>
    <xf numFmtId="0" fontId="28" fillId="0" borderId="0" xfId="0" applyFont="1" applyAlignment="1">
      <alignment horizontal="left" indent="1"/>
    </xf>
    <xf numFmtId="10" fontId="35" fillId="2" borderId="0" xfId="4" applyNumberFormat="1" applyFont="1" applyFill="1" applyAlignment="1">
      <alignment horizontal="center" vertical="distributed"/>
    </xf>
    <xf numFmtId="0" fontId="6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4" fontId="29" fillId="0" borderId="0" xfId="0" applyNumberFormat="1" applyFont="1" applyAlignment="1">
      <alignment horizontal="right"/>
    </xf>
    <xf numFmtId="4" fontId="32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33" fillId="0" borderId="0" xfId="0" applyFont="1" applyAlignment="1">
      <alignment horizontal="right"/>
    </xf>
    <xf numFmtId="43" fontId="21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6" fillId="2" borderId="0" xfId="3" applyFont="1" applyFill="1" applyAlignment="1" applyProtection="1">
      <alignment horizontal="left" indent="1"/>
    </xf>
    <xf numFmtId="0" fontId="37" fillId="2" borderId="0" xfId="0" applyFont="1" applyFill="1" applyAlignment="1">
      <alignment horizontal="left" indent="1"/>
    </xf>
    <xf numFmtId="0" fontId="38" fillId="0" borderId="0" xfId="0" applyFont="1" applyAlignment="1">
      <alignment horizontal="center"/>
    </xf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horizontal="left"/>
    </xf>
    <xf numFmtId="10" fontId="38" fillId="0" borderId="0" xfId="0" applyNumberFormat="1" applyFont="1"/>
    <xf numFmtId="165" fontId="38" fillId="0" borderId="0" xfId="0" applyNumberFormat="1" applyFont="1" applyBorder="1"/>
    <xf numFmtId="0" fontId="38" fillId="0" borderId="0" xfId="0" applyFont="1" applyBorder="1"/>
    <xf numFmtId="0" fontId="40" fillId="0" borderId="0" xfId="0" applyFont="1" applyAlignment="1">
      <alignment horizontal="left" indent="1"/>
    </xf>
    <xf numFmtId="4" fontId="39" fillId="0" borderId="0" xfId="0" applyNumberFormat="1" applyFont="1" applyAlignment="1">
      <alignment horizontal="right" indent="1"/>
    </xf>
    <xf numFmtId="166" fontId="38" fillId="0" borderId="0" xfId="0" applyNumberFormat="1" applyFont="1"/>
    <xf numFmtId="0" fontId="40" fillId="0" borderId="0" xfId="0" applyFont="1" applyBorder="1" applyAlignment="1">
      <alignment horizontal="left" indent="1"/>
    </xf>
    <xf numFmtId="4" fontId="39" fillId="0" borderId="0" xfId="0" applyNumberFormat="1" applyFont="1" applyBorder="1" applyAlignment="1">
      <alignment horizontal="right" indent="1"/>
    </xf>
    <xf numFmtId="10" fontId="38" fillId="0" borderId="0" xfId="0" applyNumberFormat="1" applyFont="1" applyBorder="1"/>
    <xf numFmtId="166" fontId="38" fillId="0" borderId="0" xfId="0" applyNumberFormat="1" applyFont="1" applyBorder="1"/>
    <xf numFmtId="0" fontId="13" fillId="3" borderId="0" xfId="0" applyFont="1" applyFill="1" applyBorder="1" applyAlignment="1">
      <alignment horizontal="left" indent="1"/>
    </xf>
    <xf numFmtId="0" fontId="4" fillId="3" borderId="0" xfId="0" applyFont="1" applyFill="1"/>
    <xf numFmtId="0" fontId="9" fillId="3" borderId="0" xfId="0" applyFont="1" applyFill="1"/>
    <xf numFmtId="0" fontId="9" fillId="3" borderId="0" xfId="0" applyFont="1" applyFill="1" applyAlignment="1">
      <alignment horizontal="right"/>
    </xf>
    <xf numFmtId="0" fontId="4" fillId="3" borderId="0" xfId="0" applyFont="1" applyFill="1" applyBorder="1"/>
    <xf numFmtId="0" fontId="41" fillId="3" borderId="0" xfId="0" applyFont="1" applyFill="1" applyAlignment="1">
      <alignment horizontal="left" indent="1"/>
    </xf>
    <xf numFmtId="0" fontId="42" fillId="3" borderId="0" xfId="0" applyFont="1" applyFill="1" applyAlignment="1">
      <alignment horizontal="left" indent="1"/>
    </xf>
    <xf numFmtId="0" fontId="39" fillId="3" borderId="0" xfId="0" applyFont="1" applyFill="1" applyAlignment="1">
      <alignment horizontal="right"/>
    </xf>
    <xf numFmtId="4" fontId="11" fillId="4" borderId="16" xfId="0" applyNumberFormat="1" applyFont="1" applyFill="1" applyBorder="1" applyAlignment="1" applyProtection="1">
      <alignment horizontal="right" vertical="center" indent="1"/>
      <protection locked="0"/>
    </xf>
    <xf numFmtId="0" fontId="39" fillId="3" borderId="0" xfId="0" applyFont="1" applyFill="1" applyAlignment="1">
      <alignment horizontal="left" wrapText="1" indent="1"/>
    </xf>
    <xf numFmtId="10" fontId="15" fillId="5" borderId="16" xfId="4" applyNumberFormat="1" applyFont="1" applyFill="1" applyBorder="1" applyAlignment="1" applyProtection="1">
      <alignment horizontal="right" vertical="center"/>
    </xf>
    <xf numFmtId="10" fontId="43" fillId="5" borderId="16" xfId="4" applyNumberFormat="1" applyFont="1" applyFill="1" applyBorder="1" applyAlignment="1" applyProtection="1">
      <alignment horizontal="right" vertical="center"/>
    </xf>
    <xf numFmtId="4" fontId="43" fillId="5" borderId="16" xfId="0" applyNumberFormat="1" applyFont="1" applyFill="1" applyBorder="1" applyAlignment="1" applyProtection="1">
      <alignment horizontal="right" vertical="center" indent="1"/>
    </xf>
    <xf numFmtId="10" fontId="11" fillId="4" borderId="16" xfId="4" applyNumberFormat="1" applyFont="1" applyFill="1" applyBorder="1" applyAlignment="1" applyProtection="1">
      <alignment horizontal="right" vertical="center"/>
      <protection locked="0"/>
    </xf>
    <xf numFmtId="0" fontId="44" fillId="0" borderId="0" xfId="3" applyFont="1" applyBorder="1" applyAlignment="1" applyProtection="1">
      <alignment horizontal="left" vertical="top" indent="1"/>
    </xf>
    <xf numFmtId="4" fontId="12" fillId="4" borderId="16" xfId="0" quotePrefix="1" applyNumberFormat="1" applyFont="1" applyFill="1" applyBorder="1" applyAlignment="1" applyProtection="1">
      <alignment horizontal="left" indent="1"/>
      <protection locked="0"/>
    </xf>
    <xf numFmtId="4" fontId="45" fillId="5" borderId="16" xfId="0" quotePrefix="1" applyNumberFormat="1" applyFont="1" applyFill="1" applyBorder="1" applyAlignment="1" applyProtection="1">
      <alignment horizontal="left" indent="1"/>
    </xf>
    <xf numFmtId="0" fontId="12" fillId="2" borderId="0" xfId="0" applyFont="1" applyFill="1" applyAlignment="1">
      <alignment horizontal="left" vertical="top" indent="1"/>
    </xf>
    <xf numFmtId="0" fontId="37" fillId="0" borderId="0" xfId="0" applyFont="1"/>
    <xf numFmtId="0" fontId="44" fillId="0" borderId="6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1" fillId="3" borderId="0" xfId="0" applyFont="1" applyFill="1" applyBorder="1" applyAlignment="1"/>
    <xf numFmtId="0" fontId="48" fillId="3" borderId="0" xfId="0" applyFont="1" applyFill="1" applyBorder="1" applyAlignment="1">
      <alignment vertical="top"/>
    </xf>
    <xf numFmtId="0" fontId="46" fillId="0" borderId="17" xfId="0" applyFont="1" applyFill="1" applyBorder="1" applyAlignment="1">
      <alignment horizontal="center"/>
    </xf>
    <xf numFmtId="0" fontId="50" fillId="6" borderId="18" xfId="0" applyFont="1" applyFill="1" applyBorder="1" applyAlignment="1">
      <alignment horizontal="right" vertical="center" indent="1"/>
    </xf>
    <xf numFmtId="0" fontId="50" fillId="7" borderId="18" xfId="0" applyFont="1" applyFill="1" applyBorder="1" applyAlignment="1">
      <alignment horizontal="right" vertical="center" indent="1"/>
    </xf>
    <xf numFmtId="0" fontId="50" fillId="8" borderId="18" xfId="0" applyFont="1" applyFill="1" applyBorder="1" applyAlignment="1">
      <alignment horizontal="right" vertical="center" indent="1"/>
    </xf>
    <xf numFmtId="0" fontId="50" fillId="4" borderId="18" xfId="0" applyFont="1" applyFill="1" applyBorder="1" applyAlignment="1">
      <alignment horizontal="right" vertical="center" indent="1"/>
    </xf>
    <xf numFmtId="0" fontId="50" fillId="9" borderId="18" xfId="0" applyFont="1" applyFill="1" applyBorder="1" applyAlignment="1">
      <alignment horizontal="right" vertical="center" indent="1"/>
    </xf>
    <xf numFmtId="0" fontId="48" fillId="3" borderId="0" xfId="0" applyFont="1" applyFill="1" applyBorder="1" applyAlignment="1">
      <alignment horizontal="left" vertical="top" indent="5"/>
    </xf>
    <xf numFmtId="0" fontId="12" fillId="2" borderId="0" xfId="5" applyFont="1" applyFill="1" applyAlignment="1">
      <alignment horizontal="left" indent="1"/>
    </xf>
    <xf numFmtId="0" fontId="46" fillId="3" borderId="0" xfId="0" applyFont="1" applyFill="1" applyBorder="1" applyAlignment="1">
      <alignment horizontal="right" vertical="center"/>
    </xf>
    <xf numFmtId="0" fontId="46" fillId="3" borderId="0" xfId="0" applyFont="1" applyFill="1" applyAlignment="1">
      <alignment horizontal="left" vertical="center" inden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30" fillId="3" borderId="19" xfId="0" applyFont="1" applyFill="1" applyBorder="1" applyAlignment="1">
      <alignment horizontal="center"/>
    </xf>
    <xf numFmtId="0" fontId="30" fillId="3" borderId="0" xfId="0" applyFont="1" applyFill="1" applyBorder="1" applyAlignment="1">
      <alignment horizontal="center"/>
    </xf>
    <xf numFmtId="0" fontId="30" fillId="3" borderId="20" xfId="0" applyFont="1" applyFill="1" applyBorder="1" applyAlignment="1">
      <alignment horizontal="center"/>
    </xf>
  </cellXfs>
  <cellStyles count="6">
    <cellStyle name="Dezimal" xfId="1" builtinId="3"/>
    <cellStyle name="Euro" xfId="2"/>
    <cellStyle name="Hyperlink" xfId="3" builtinId="8"/>
    <cellStyle name="Prozent" xfId="4" builtinId="5"/>
    <cellStyle name="Standard" xfId="0" builtinId="0"/>
    <cellStyle name="Standard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2858"/>
      <rgbColor rgb="008498B2"/>
      <rgbColor rgb="00FFB800"/>
      <rgbColor rgb="00FFFFFF"/>
      <rgbColor rgb="00EAEAEA"/>
      <rgbColor rgb="00FFA66E"/>
      <rgbColor rgb="00FF751A"/>
      <rgbColor rgb="00FFFFFF"/>
      <rgbColor rgb="00084AAD"/>
      <rgbColor rgb="007A9ED4"/>
      <rgbColor rgb="00B2B2B2"/>
      <rgbColor rgb="005482C7"/>
      <rgbColor rgb="004A6555"/>
      <rgbColor rgb="00A1BAE0"/>
      <rgbColor rgb="00C1CCAD"/>
      <rgbColor rgb="00C0C0C0"/>
      <rgbColor rgb="00A1BAE0"/>
      <rgbColor rgb="007A9ED4"/>
      <rgbColor rgb="005482C7"/>
      <rgbColor rgb="002E66BA"/>
      <rgbColor rgb="00084AAD"/>
      <rgbColor rgb="00D1FFE6"/>
      <rgbColor rgb="0094FFBD"/>
      <rgbColor rgb="0057FF94"/>
      <rgbColor rgb="00FFD14D"/>
      <rgbColor rgb="00FFC726"/>
      <rgbColor rgb="00FFB800"/>
      <rgbColor rgb="00FF9166"/>
      <rgbColor rgb="00FF3626"/>
      <rgbColor rgb="0099E6DE"/>
      <rgbColor rgb="0033CCBF"/>
      <rgbColor rgb="0000A894"/>
      <rgbColor rgb="00FFFFFF"/>
      <rgbColor rgb="00FFFFFF"/>
      <rgbColor rgb="00FFFFFF"/>
      <rgbColor rgb="00FF9166"/>
      <rgbColor rgb="00FFFFFF"/>
      <rgbColor rgb="00FF3626"/>
      <rgbColor rgb="00B4C6DF"/>
      <rgbColor rgb="00FF5E3B"/>
      <rgbColor rgb="00B2C267"/>
      <rgbColor rgb="00FFFFFF"/>
      <rgbColor rgb="00FFD14D"/>
      <rgbColor rgb="00FF9147"/>
      <rgbColor rgb="00FFC726"/>
      <rgbColor rgb="002E66BA"/>
      <rgbColor rgb="00DDDDDD"/>
      <rgbColor rgb="0033CD00"/>
      <rgbColor rgb="00B2BECF"/>
      <rgbColor rgb="00FFFFFF"/>
      <rgbColor rgb="00869DB6"/>
      <rgbColor rgb="006180A0"/>
      <rgbColor rgb="003D5C8C"/>
      <rgbColor rgb="00E6F0D2"/>
      <rgbColor rgb="00969696"/>
      <rgbColor rgb="00000000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de-DE"/>
              <a:t>Entwicklung Effektivrest</a:t>
            </a:r>
          </a:p>
        </c:rich>
      </c:tx>
      <c:layout>
        <c:manualLayout>
          <c:xMode val="edge"/>
          <c:yMode val="edge"/>
          <c:x val="0.33644832647285211"/>
          <c:y val="3.99999999999999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392523364485981"/>
          <c:y val="0.2080004062507935"/>
          <c:w val="0.73598130841121501"/>
          <c:h val="0.68000132812759395"/>
        </c:manualLayout>
      </c:layout>
      <c:lineChart>
        <c:grouping val="standard"/>
        <c:ser>
          <c:idx val="0"/>
          <c:order val="0"/>
          <c:tx>
            <c:v>Effektivrest</c:v>
          </c:tx>
          <c:spPr>
            <a:ln w="19050">
              <a:gradFill flip="none" rotWithShape="1">
                <a:gsLst>
                  <a:gs pos="0">
                    <a:srgbClr val="C00000"/>
                  </a:gs>
                  <a:gs pos="50000">
                    <a:srgbClr val="FFC000"/>
                  </a:gs>
                  <a:gs pos="100000">
                    <a:srgbClr val="00B050"/>
                  </a:gs>
                </a:gsLst>
                <a:lin ang="2700000" scaled="1"/>
                <a:tileRect/>
              </a:gradFill>
              <a:prstDash val="solid"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val>
            <c:numRef>
              <c:f>Cashflowplan!$B$15:$B$195</c:f>
              <c:numCache>
                <c:formatCode>#,##0.00_ ;\-#,##0.00\ </c:formatCode>
                <c:ptCount val="181"/>
                <c:pt idx="0">
                  <c:v>115000</c:v>
                </c:pt>
                <c:pt idx="1">
                  <c:v>114565.75030288377</c:v>
                </c:pt>
                <c:pt idx="2">
                  <c:v>114129.73141874847</c:v>
                </c:pt>
                <c:pt idx="3">
                  <c:v>113691.93613970721</c:v>
                </c:pt>
                <c:pt idx="4">
                  <c:v>113252.35722850723</c:v>
                </c:pt>
                <c:pt idx="5">
                  <c:v>112810.98741841034</c:v>
                </c:pt>
                <c:pt idx="6">
                  <c:v>112367.81941307275</c:v>
                </c:pt>
                <c:pt idx="7">
                  <c:v>111922.84588642446</c:v>
                </c:pt>
                <c:pt idx="8">
                  <c:v>111476.05948254815</c:v>
                </c:pt>
                <c:pt idx="9">
                  <c:v>111027.45281555761</c:v>
                </c:pt>
                <c:pt idx="10">
                  <c:v>110577.01846947557</c:v>
                </c:pt>
                <c:pt idx="11">
                  <c:v>110124.7489981112</c:v>
                </c:pt>
                <c:pt idx="12">
                  <c:v>109670.63692493692</c:v>
                </c:pt>
                <c:pt idx="13">
                  <c:v>109214.67474296487</c:v>
                </c:pt>
                <c:pt idx="14">
                  <c:v>108756.8549146228</c:v>
                </c:pt>
                <c:pt idx="15">
                  <c:v>108297.16987162946</c:v>
                </c:pt>
                <c:pt idx="16">
                  <c:v>107835.61201486949</c:v>
                </c:pt>
                <c:pt idx="17">
                  <c:v>107372.17371426776</c:v>
                </c:pt>
                <c:pt idx="18">
                  <c:v>106906.84730866329</c:v>
                </c:pt>
                <c:pt idx="19">
                  <c:v>106439.62510568259</c:v>
                </c:pt>
                <c:pt idx="20">
                  <c:v>105970.49938161248</c:v>
                </c:pt>
                <c:pt idx="21">
                  <c:v>105499.4623812724</c:v>
                </c:pt>
                <c:pt idx="22">
                  <c:v>105026.50631788626</c:v>
                </c:pt>
                <c:pt idx="23">
                  <c:v>104551.62337295366</c:v>
                </c:pt>
                <c:pt idx="24">
                  <c:v>104074.80569612066</c:v>
                </c:pt>
                <c:pt idx="25">
                  <c:v>103596.04540505001</c:v>
                </c:pt>
                <c:pt idx="26">
                  <c:v>103115.33458529085</c:v>
                </c:pt>
                <c:pt idx="27">
                  <c:v>102632.66529014785</c:v>
                </c:pt>
                <c:pt idx="28">
                  <c:v>102148.02954054988</c:v>
                </c:pt>
                <c:pt idx="29">
                  <c:v>101661.41932491805</c:v>
                </c:pt>
                <c:pt idx="30">
                  <c:v>101172.82659903336</c:v>
                </c:pt>
                <c:pt idx="31">
                  <c:v>100682.24328590362</c:v>
                </c:pt>
                <c:pt idx="32">
                  <c:v>100189.66127563</c:v>
                </c:pt>
                <c:pt idx="33">
                  <c:v>99695.072425272927</c:v>
                </c:pt>
                <c:pt idx="34">
                  <c:v>99198.46855871749</c:v>
                </c:pt>
                <c:pt idx="35">
                  <c:v>98699.841466538259</c:v>
                </c:pt>
                <c:pt idx="36">
                  <c:v>98199.182905863607</c:v>
                </c:pt>
                <c:pt idx="37">
                  <c:v>97696.484600239433</c:v>
                </c:pt>
                <c:pt idx="38">
                  <c:v>97191.738239492319</c:v>
                </c:pt>
                <c:pt idx="39">
                  <c:v>96684.935479592168</c:v>
                </c:pt>
                <c:pt idx="40">
                  <c:v>96176.067942514288</c:v>
                </c:pt>
                <c:pt idx="41">
                  <c:v>95665.127216100867</c:v>
                </c:pt>
                <c:pt idx="42">
                  <c:v>95152.104853921934</c:v>
                </c:pt>
                <c:pt idx="43">
                  <c:v>94636.992375135713</c:v>
                </c:pt>
                <c:pt idx="44">
                  <c:v>94119.781264348407</c:v>
                </c:pt>
                <c:pt idx="45">
                  <c:v>93600.462971473477</c:v>
                </c:pt>
                <c:pt idx="46">
                  <c:v>93079.028911590256</c:v>
                </c:pt>
                <c:pt idx="47">
                  <c:v>92555.470464802071</c:v>
                </c:pt>
                <c:pt idx="48">
                  <c:v>92029.778976093687</c:v>
                </c:pt>
                <c:pt idx="49">
                  <c:v>91501.945755188295</c:v>
                </c:pt>
                <c:pt idx="50">
                  <c:v>90971.962076403812</c:v>
                </c:pt>
                <c:pt idx="51">
                  <c:v>90439.819178508653</c:v>
                </c:pt>
                <c:pt idx="52">
                  <c:v>89905.508264576885</c:v>
                </c:pt>
                <c:pt idx="53">
                  <c:v>89369.020501842795</c:v>
                </c:pt>
                <c:pt idx="54">
                  <c:v>88830.347021554917</c:v>
                </c:pt>
                <c:pt idx="55">
                  <c:v>88289.47891882938</c:v>
                </c:pt>
                <c:pt idx="56">
                  <c:v>87746.407252502715</c:v>
                </c:pt>
                <c:pt idx="57">
                  <c:v>87201.123044984037</c:v>
                </c:pt>
                <c:pt idx="58">
                  <c:v>86653.617282106658</c:v>
                </c:pt>
                <c:pt idx="59">
                  <c:v>86103.880912979061</c:v>
                </c:pt>
                <c:pt idx="60">
                  <c:v>85551.904849835264</c:v>
                </c:pt>
                <c:pt idx="61">
                  <c:v>84997.679967884615</c:v>
                </c:pt>
                <c:pt idx="62">
                  <c:v>84441.197105160914</c:v>
                </c:pt>
                <c:pt idx="63">
                  <c:v>83882.447062370993</c:v>
                </c:pt>
                <c:pt idx="64">
                  <c:v>83321.420602742626</c:v>
                </c:pt>
                <c:pt idx="65">
                  <c:v>82758.108451871842</c:v>
                </c:pt>
                <c:pt idx="66">
                  <c:v>82192.501297569572</c:v>
                </c:pt>
                <c:pt idx="67">
                  <c:v>81624.589789707752</c:v>
                </c:pt>
                <c:pt idx="68">
                  <c:v>81054.364540064751</c:v>
                </c:pt>
                <c:pt idx="69">
                  <c:v>80481.816122170145</c:v>
                </c:pt>
                <c:pt idx="70">
                  <c:v>79906.935071148895</c:v>
                </c:pt>
                <c:pt idx="71">
                  <c:v>79329.711883564916</c:v>
                </c:pt>
                <c:pt idx="72">
                  <c:v>78750.137017263929</c:v>
                </c:pt>
                <c:pt idx="73">
                  <c:v>78168.200891215733</c:v>
                </c:pt>
                <c:pt idx="74">
                  <c:v>77583.89388535585</c:v>
                </c:pt>
                <c:pt idx="75">
                  <c:v>76997.206340426434</c:v>
                </c:pt>
                <c:pt idx="76">
                  <c:v>76408.128557816657</c:v>
                </c:pt>
                <c:pt idx="77">
                  <c:v>75816.650799402327</c:v>
                </c:pt>
                <c:pt idx="78">
                  <c:v>75222.763287384936</c:v>
                </c:pt>
                <c:pt idx="79">
                  <c:v>74626.456204130023</c:v>
                </c:pt>
                <c:pt idx="80">
                  <c:v>74027.719692004874</c:v>
                </c:pt>
                <c:pt idx="81">
                  <c:v>73426.543853215539</c:v>
                </c:pt>
                <c:pt idx="82">
                  <c:v>72822.918749643228</c:v>
                </c:pt>
                <c:pt idx="83">
                  <c:v>72216.834402680048</c:v>
                </c:pt>
                <c:pt idx="84">
                  <c:v>71608.280793064012</c:v>
                </c:pt>
                <c:pt idx="85">
                  <c:v>70997.247860713411</c:v>
                </c:pt>
                <c:pt idx="86">
                  <c:v>70383.725504560527</c:v>
                </c:pt>
                <c:pt idx="87">
                  <c:v>69767.703582384638</c:v>
                </c:pt>
                <c:pt idx="88">
                  <c:v>69149.171910644363</c:v>
                </c:pt>
                <c:pt idx="89">
                  <c:v>68528.120264309313</c:v>
                </c:pt>
                <c:pt idx="90">
                  <c:v>67904.538376691053</c:v>
                </c:pt>
                <c:pt idx="91">
                  <c:v>67278.4159392734</c:v>
                </c:pt>
                <c:pt idx="92">
                  <c:v>66649.742601541991</c:v>
                </c:pt>
                <c:pt idx="93">
                  <c:v>66018.507970813182</c:v>
                </c:pt>
                <c:pt idx="94">
                  <c:v>65384.701612062257</c:v>
                </c:pt>
                <c:pt idx="95">
                  <c:v>64748.313047750918</c:v>
                </c:pt>
                <c:pt idx="96">
                  <c:v>64109.331757654079</c:v>
                </c:pt>
                <c:pt idx="97">
                  <c:v>63467.747178685946</c:v>
                </c:pt>
                <c:pt idx="98">
                  <c:v>62823.548704725421</c:v>
                </c:pt>
                <c:pt idx="99">
                  <c:v>62176.725686440739</c:v>
                </c:pt>
                <c:pt idx="100">
                  <c:v>61527.267431113454</c:v>
                </c:pt>
                <c:pt idx="101">
                  <c:v>60875.163202461656</c:v>
                </c:pt>
                <c:pt idx="102">
                  <c:v>60220.402220462485</c:v>
                </c:pt>
                <c:pt idx="103">
                  <c:v>59562.97366117395</c:v>
                </c:pt>
                <c:pt idx="104">
                  <c:v>58902.866656555969</c:v>
                </c:pt>
                <c:pt idx="105">
                  <c:v>58240.070294290723</c:v>
                </c:pt>
                <c:pt idx="106">
                  <c:v>57574.573617602255</c:v>
                </c:pt>
                <c:pt idx="107">
                  <c:v>56906.365625075348</c:v>
                </c:pt>
                <c:pt idx="108">
                  <c:v>56235.435270473667</c:v>
                </c:pt>
                <c:pt idx="109">
                  <c:v>55561.771462557132</c:v>
                </c:pt>
                <c:pt idx="110">
                  <c:v>54885.363064898578</c:v>
                </c:pt>
                <c:pt idx="111">
                  <c:v>54206.198895699665</c:v>
                </c:pt>
                <c:pt idx="112">
                  <c:v>53524.267727606013</c:v>
                </c:pt>
                <c:pt idx="113">
                  <c:v>52839.558287521621</c:v>
                </c:pt>
                <c:pt idx="114">
                  <c:v>52152.059256422493</c:v>
                </c:pt>
                <c:pt idx="115">
                  <c:v>51461.759269169532</c:v>
                </c:pt>
                <c:pt idx="116">
                  <c:v>50768.646914320649</c:v>
                </c:pt>
                <c:pt idx="117">
                  <c:v>50072.710733942135</c:v>
                </c:pt>
                <c:pt idx="118">
                  <c:v>49373.939223419242</c:v>
                </c:pt>
                <c:pt idx="119">
                  <c:v>48672.320831265992</c:v>
                </c:pt>
                <c:pt idx="120">
                  <c:v>47967.843958934223</c:v>
                </c:pt>
                <c:pt idx="121">
                  <c:v>47260.496960621858</c:v>
                </c:pt>
                <c:pt idx="122">
                  <c:v>46550.268143080379</c:v>
                </c:pt>
                <c:pt idx="123">
                  <c:v>45837.145765421519</c:v>
                </c:pt>
                <c:pt idx="124">
                  <c:v>45121.118038923189</c:v>
                </c:pt>
                <c:pt idx="125">
                  <c:v>44402.173126834576</c:v>
                </c:pt>
                <c:pt idx="126">
                  <c:v>43680.299144180492</c:v>
                </c:pt>
                <c:pt idx="127">
                  <c:v>42955.484157564882</c:v>
                </c:pt>
                <c:pt idx="128">
                  <c:v>42227.716184973557</c:v>
                </c:pt>
                <c:pt idx="129">
                  <c:v>41496.983195576118</c:v>
                </c:pt>
                <c:pt idx="130">
                  <c:v>40763.273109527079</c:v>
                </c:pt>
                <c:pt idx="131">
                  <c:v>40026.573797766163</c:v>
                </c:pt>
                <c:pt idx="132">
                  <c:v>39286.873081817808</c:v>
                </c:pt>
                <c:pt idx="133">
                  <c:v>38544.158733589822</c:v>
                </c:pt>
                <c:pt idx="134">
                  <c:v>37798.418475171267</c:v>
                </c:pt>
                <c:pt idx="135">
                  <c:v>37049.639978629464</c:v>
                </c:pt>
                <c:pt idx="136">
                  <c:v>36297.810865806219</c:v>
                </c:pt>
                <c:pt idx="137">
                  <c:v>35542.918708113182</c:v>
                </c:pt>
                <c:pt idx="138">
                  <c:v>34784.951026326395</c:v>
                </c:pt>
                <c:pt idx="139">
                  <c:v>34023.895290380002</c:v>
                </c:pt>
                <c:pt idx="140">
                  <c:v>33259.738919159106</c:v>
                </c:pt>
                <c:pt idx="141">
                  <c:v>32492.469280291796</c:v>
                </c:pt>
                <c:pt idx="142">
                  <c:v>31722.073689940305</c:v>
                </c:pt>
                <c:pt idx="143">
                  <c:v>30948.539412591344</c:v>
                </c:pt>
                <c:pt idx="144">
                  <c:v>30171.853660845569</c:v>
                </c:pt>
                <c:pt idx="145">
                  <c:v>29392.003595206188</c:v>
                </c:pt>
                <c:pt idx="146">
                  <c:v>28608.976323866704</c:v>
                </c:pt>
                <c:pt idx="147">
                  <c:v>27822.758902497812</c:v>
                </c:pt>
                <c:pt idx="148">
                  <c:v>27033.3383340334</c:v>
                </c:pt>
                <c:pt idx="149">
                  <c:v>26240.701568455708</c:v>
                </c:pt>
                <c:pt idx="150">
                  <c:v>25444.835502579583</c:v>
                </c:pt>
                <c:pt idx="151">
                  <c:v>24645.726979835872</c:v>
                </c:pt>
                <c:pt idx="152">
                  <c:v>23843.362790053936</c:v>
                </c:pt>
                <c:pt idx="153">
                  <c:v>23037.729669243261</c:v>
                </c:pt>
                <c:pt idx="154">
                  <c:v>22228.814299374197</c:v>
                </c:pt>
                <c:pt idx="155">
                  <c:v>21416.603308157788</c:v>
                </c:pt>
                <c:pt idx="156">
                  <c:v>20601.083268824725</c:v>
                </c:pt>
                <c:pt idx="157">
                  <c:v>19782.240699903374</c:v>
                </c:pt>
                <c:pt idx="158">
                  <c:v>18960.062064996917</c:v>
                </c:pt>
                <c:pt idx="159">
                  <c:v>18134.533772559578</c:v>
                </c:pt>
                <c:pt idx="160">
                  <c:v>17305.642175671946</c:v>
                </c:pt>
                <c:pt idx="161">
                  <c:v>16473.373571815369</c:v>
                </c:pt>
                <c:pt idx="162">
                  <c:v>15637.714202645435</c:v>
                </c:pt>
                <c:pt idx="163">
                  <c:v>14798.650253764537</c:v>
                </c:pt>
                <c:pt idx="164">
                  <c:v>13956.167854493502</c:v>
                </c:pt>
                <c:pt idx="165">
                  <c:v>13110.253077642292</c:v>
                </c:pt>
                <c:pt idx="166">
                  <c:v>12260.891939279772</c:v>
                </c:pt>
                <c:pt idx="167">
                  <c:v>11408.070398502543</c:v>
                </c:pt>
                <c:pt idx="168">
                  <c:v>10551.774357202827</c:v>
                </c:pt>
                <c:pt idx="169">
                  <c:v>9691.9896598354062</c:v>
                </c:pt>
                <c:pt idx="170">
                  <c:v>8828.702093183625</c:v>
                </c:pt>
                <c:pt idx="171">
                  <c:v>7961.8973861244194</c:v>
                </c:pt>
                <c:pt idx="172">
                  <c:v>7091.5612093924055</c:v>
                </c:pt>
                <c:pt idx="173">
                  <c:v>6217.679175342998</c:v>
                </c:pt>
                <c:pt idx="174">
                  <c:v>5340.2368377145667</c:v>
                </c:pt>
                <c:pt idx="175">
                  <c:v>4459.2196913896232</c:v>
                </c:pt>
                <c:pt idx="176">
                  <c:v>3574.6131721550355</c:v>
                </c:pt>
                <c:pt idx="177">
                  <c:v>2686.4026564612636</c:v>
                </c:pt>
                <c:pt idx="178">
                  <c:v>1794.5734611806174</c:v>
                </c:pt>
                <c:pt idx="179">
                  <c:v>899.11084336452632</c:v>
                </c:pt>
                <c:pt idx="180">
                  <c:v>0</c:v>
                </c:pt>
              </c:numCache>
            </c:numRef>
          </c:val>
          <c:smooth val="1"/>
        </c:ser>
        <c:marker val="1"/>
        <c:axId val="50214016"/>
        <c:axId val="50215552"/>
      </c:lineChart>
      <c:catAx>
        <c:axId val="502140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69DB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69DB6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50215552"/>
        <c:crosses val="autoZero"/>
        <c:auto val="1"/>
        <c:lblAlgn val="ctr"/>
        <c:lblOffset val="100"/>
        <c:tickLblSkip val="24"/>
        <c:tickMarkSkip val="24"/>
      </c:catAx>
      <c:valAx>
        <c:axId val="50215552"/>
        <c:scaling>
          <c:orientation val="minMax"/>
          <c:max val="115000"/>
          <c:min val="0"/>
        </c:scaling>
        <c:axPos val="l"/>
        <c:majorGridlines>
          <c:spPr>
            <a:ln w="3175">
              <a:gradFill flip="none" rotWithShape="1">
                <a:gsLst>
                  <a:gs pos="0">
                    <a:schemeClr val="bg1">
                      <a:lumMod val="50000"/>
                    </a:scheme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path path="circle">
                  <a:fillToRect l="100000" b="100000"/>
                </a:path>
                <a:tileRect t="-100000" r="-100000"/>
              </a:gradFill>
              <a:prstDash val="dash"/>
            </a:ln>
          </c:spPr>
        </c:majorGridlines>
        <c:numFmt formatCode="#,##0.00_ ;\-#,##0.00\ " sourceLinked="1"/>
        <c:tickLblPos val="nextTo"/>
        <c:spPr>
          <a:ln w="3175">
            <a:solidFill>
              <a:srgbClr val="869DB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69DB6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50214016"/>
        <c:crosses val="autoZero"/>
        <c:crossBetween val="between"/>
        <c:majorUnit val="25000"/>
        <c:minorUnit val="10000"/>
      </c:valAx>
      <c:spPr>
        <a:gradFill flip="none" rotWithShape="1">
          <a:gsLst>
            <a:gs pos="0">
              <a:srgbClr val="4F81BD">
                <a:tint val="66000"/>
                <a:satMod val="160000"/>
                <a:alpha val="28000"/>
              </a:srgbClr>
            </a:gs>
            <a:gs pos="50000">
              <a:sysClr val="window" lastClr="FFFFFF">
                <a:lumMod val="95000"/>
                <a:alpha val="15000"/>
              </a:sysClr>
            </a:gs>
            <a:gs pos="100000">
              <a:sysClr val="window" lastClr="FFFFFF">
                <a:alpha val="21000"/>
              </a:sysClr>
            </a:gs>
          </a:gsLst>
          <a:lin ang="16200000" scaled="1"/>
          <a:tileRect/>
        </a:gra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2349730955663272"/>
          <c:y val="0.72222428449459886"/>
          <c:w val="0.28961800151198469"/>
          <c:h val="0.14327526291593257"/>
        </c:manualLayout>
      </c:layout>
      <c:spPr>
        <a:solidFill>
          <a:sysClr val="window" lastClr="FFFFFF">
            <a:lumMod val="95000"/>
          </a:sysClr>
        </a:solidFill>
        <a:ln w="34925" cap="rnd">
          <a:solidFill>
            <a:sysClr val="window" lastClr="FFFFFF">
              <a:lumMod val="95000"/>
              <a:alpha val="33000"/>
            </a:sysClr>
          </a:solidFill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de-DE"/>
              <a:t>Verteilung Zins und Tilgung in der Rate</a:t>
            </a:r>
          </a:p>
        </c:rich>
      </c:tx>
      <c:layout>
        <c:manualLayout>
          <c:xMode val="edge"/>
          <c:yMode val="edge"/>
          <c:x val="0.23776273684967461"/>
          <c:y val="3.984073013600572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083952696934858"/>
          <c:y val="0.20717131474103589"/>
          <c:w val="0.74126042864134578"/>
          <c:h val="0.68127490039840644"/>
        </c:manualLayout>
      </c:layout>
      <c:areaChart>
        <c:grouping val="stacked"/>
        <c:ser>
          <c:idx val="0"/>
          <c:order val="0"/>
          <c:tx>
            <c:strRef>
              <c:f>Cashflowplan!$C$14</c:f>
              <c:strCache>
                <c:ptCount val="1"/>
                <c:pt idx="0">
                  <c:v>Tilgungsanteil</c:v>
                </c:pt>
              </c:strCache>
            </c:strRef>
          </c:tx>
          <c:spPr>
            <a:gradFill flip="none" rotWithShape="1">
              <a:gsLst>
                <a:gs pos="0">
                  <a:schemeClr val="bg1">
                    <a:lumMod val="95000"/>
                  </a:schemeClr>
                </a:gs>
                <a:gs pos="50000">
                  <a:srgbClr val="92D050"/>
                </a:gs>
                <a:gs pos="100000">
                  <a:srgbClr val="00B050"/>
                </a:gs>
              </a:gsLst>
              <a:path path="circle">
                <a:fillToRect t="100000" r="100000"/>
              </a:path>
              <a:tileRect l="-100000" b="-100000"/>
            </a:gradFill>
            <a:ln w="25400">
              <a:noFill/>
            </a:ln>
          </c:spPr>
          <c:val>
            <c:numRef>
              <c:f>Cashflowplan!$C$15:$C$195</c:f>
              <c:numCache>
                <c:formatCode>#,##0.00_ ;\-#,##0.00\ </c:formatCode>
                <c:ptCount val="181"/>
                <c:pt idx="0">
                  <c:v>434.24969711623055</c:v>
                </c:pt>
                <c:pt idx="1">
                  <c:v>436.01888413529389</c:v>
                </c:pt>
                <c:pt idx="2">
                  <c:v>437.79527904126934</c:v>
                </c:pt>
                <c:pt idx="3">
                  <c:v>439.57891119998033</c:v>
                </c:pt>
                <c:pt idx="4">
                  <c:v>441.36981009689038</c:v>
                </c:pt>
                <c:pt idx="5">
                  <c:v>443.1680053375905</c:v>
                </c:pt>
                <c:pt idx="6">
                  <c:v>444.97352664828838</c:v>
                </c:pt>
                <c:pt idx="7">
                  <c:v>446.78640387630003</c:v>
                </c:pt>
                <c:pt idx="8">
                  <c:v>448.6066669905432</c:v>
                </c:pt>
                <c:pt idx="9">
                  <c:v>450.43434608203262</c:v>
                </c:pt>
                <c:pt idx="10">
                  <c:v>452.26947136437752</c:v>
                </c:pt>
                <c:pt idx="11">
                  <c:v>454.11207317428119</c:v>
                </c:pt>
                <c:pt idx="12">
                  <c:v>455.9621819720424</c:v>
                </c:pt>
                <c:pt idx="13">
                  <c:v>457.81982834205894</c:v>
                </c:pt>
                <c:pt idx="14">
                  <c:v>459.68504299333313</c:v>
                </c:pt>
                <c:pt idx="15">
                  <c:v>461.5578567599797</c:v>
                </c:pt>
                <c:pt idx="16">
                  <c:v>463.43830060173531</c:v>
                </c:pt>
                <c:pt idx="17">
                  <c:v>465.32640560447038</c:v>
                </c:pt>
                <c:pt idx="18">
                  <c:v>467.22220298070317</c:v>
                </c:pt>
                <c:pt idx="19">
                  <c:v>469.12572407011538</c:v>
                </c:pt>
                <c:pt idx="20">
                  <c:v>471.03700034007068</c:v>
                </c:pt>
                <c:pt idx="21">
                  <c:v>472.95606338613459</c:v>
                </c:pt>
                <c:pt idx="22">
                  <c:v>474.88294493259673</c:v>
                </c:pt>
                <c:pt idx="23">
                  <c:v>476.81767683299563</c:v>
                </c:pt>
                <c:pt idx="24">
                  <c:v>478.76029107064488</c:v>
                </c:pt>
                <c:pt idx="25">
                  <c:v>480.71081975916223</c:v>
                </c:pt>
                <c:pt idx="26">
                  <c:v>482.66929514300011</c:v>
                </c:pt>
                <c:pt idx="27">
                  <c:v>484.63574959797904</c:v>
                </c:pt>
                <c:pt idx="28">
                  <c:v>486.61021563182237</c:v>
                </c:pt>
                <c:pt idx="29">
                  <c:v>488.59272588469423</c:v>
                </c:pt>
                <c:pt idx="30">
                  <c:v>490.58331312973866</c:v>
                </c:pt>
                <c:pt idx="31">
                  <c:v>492.58201027362151</c:v>
                </c:pt>
                <c:pt idx="32">
                  <c:v>494.58885035707459</c:v>
                </c:pt>
                <c:pt idx="33">
                  <c:v>496.60386655544164</c:v>
                </c:pt>
                <c:pt idx="34">
                  <c:v>498.62709217922691</c:v>
                </c:pt>
                <c:pt idx="35">
                  <c:v>500.65856067464574</c:v>
                </c:pt>
                <c:pt idx="36">
                  <c:v>502.69830562417746</c:v>
                </c:pt>
                <c:pt idx="37">
                  <c:v>504.74636074712066</c:v>
                </c:pt>
                <c:pt idx="38">
                  <c:v>506.80275990015042</c:v>
                </c:pt>
                <c:pt idx="39">
                  <c:v>508.86753707787824</c:v>
                </c:pt>
                <c:pt idx="40">
                  <c:v>510.94072641341381</c:v>
                </c:pt>
                <c:pt idx="41">
                  <c:v>513.02236217892926</c:v>
                </c:pt>
                <c:pt idx="42">
                  <c:v>515.11247878622589</c:v>
                </c:pt>
                <c:pt idx="43">
                  <c:v>517.21111078730291</c:v>
                </c:pt>
                <c:pt idx="44">
                  <c:v>519.3182928749286</c:v>
                </c:pt>
                <c:pt idx="45">
                  <c:v>521.4340598832141</c:v>
                </c:pt>
                <c:pt idx="46">
                  <c:v>523.55844678818858</c:v>
                </c:pt>
                <c:pt idx="47">
                  <c:v>525.6914887083783</c:v>
                </c:pt>
                <c:pt idx="48">
                  <c:v>527.83322090538672</c:v>
                </c:pt>
                <c:pt idx="49">
                  <c:v>529.98367878447709</c:v>
                </c:pt>
                <c:pt idx="50">
                  <c:v>532.1428978951584</c:v>
                </c:pt>
                <c:pt idx="51">
                  <c:v>534.31091393177257</c:v>
                </c:pt>
                <c:pt idx="52">
                  <c:v>536.48776273408498</c:v>
                </c:pt>
                <c:pt idx="53">
                  <c:v>538.67348028787615</c:v>
                </c:pt>
                <c:pt idx="54">
                  <c:v>540.86810272553771</c:v>
                </c:pt>
                <c:pt idx="55">
                  <c:v>543.07166632666849</c:v>
                </c:pt>
                <c:pt idx="56">
                  <c:v>545.28420751867554</c:v>
                </c:pt>
                <c:pt idx="57">
                  <c:v>547.50576287737522</c:v>
                </c:pt>
                <c:pt idx="58">
                  <c:v>549.73636912759844</c:v>
                </c:pt>
                <c:pt idx="59">
                  <c:v>551.97606314379777</c:v>
                </c:pt>
                <c:pt idx="60">
                  <c:v>554.22488195065648</c:v>
                </c:pt>
                <c:pt idx="61">
                  <c:v>556.48286272370137</c:v>
                </c:pt>
                <c:pt idx="62">
                  <c:v>558.75004278991662</c:v>
                </c:pt>
                <c:pt idx="63">
                  <c:v>561.02645962836164</c:v>
                </c:pt>
                <c:pt idx="64">
                  <c:v>563.31215087078954</c:v>
                </c:pt>
                <c:pt idx="65">
                  <c:v>565.60715430227037</c:v>
                </c:pt>
                <c:pt idx="66">
                  <c:v>567.91150786181493</c:v>
                </c:pt>
                <c:pt idx="67">
                  <c:v>570.22524964300237</c:v>
                </c:pt>
                <c:pt idx="68">
                  <c:v>572.54841789460966</c:v>
                </c:pt>
                <c:pt idx="69">
                  <c:v>574.88105102124428</c:v>
                </c:pt>
                <c:pt idx="70">
                  <c:v>577.22318758397876</c:v>
                </c:pt>
                <c:pt idx="71">
                  <c:v>579.57486630098799</c:v>
                </c:pt>
                <c:pt idx="72">
                  <c:v>581.93612604818964</c:v>
                </c:pt>
                <c:pt idx="73">
                  <c:v>584.30700585988677</c:v>
                </c:pt>
                <c:pt idx="74">
                  <c:v>586.68754492941287</c:v>
                </c:pt>
                <c:pt idx="75">
                  <c:v>589.07778260978012</c:v>
                </c:pt>
                <c:pt idx="76">
                  <c:v>591.4777584143294</c:v>
                </c:pt>
                <c:pt idx="77">
                  <c:v>593.88751201738432</c:v>
                </c:pt>
                <c:pt idx="78">
                  <c:v>596.30708325490605</c:v>
                </c:pt>
                <c:pt idx="79">
                  <c:v>598.73651212515279</c:v>
                </c:pt>
                <c:pt idx="80">
                  <c:v>601.17583878934056</c:v>
                </c:pt>
                <c:pt idx="81">
                  <c:v>603.6251035723069</c:v>
                </c:pt>
                <c:pt idx="82">
                  <c:v>606.08434696317818</c:v>
                </c:pt>
                <c:pt idx="83">
                  <c:v>608.55360961603787</c:v>
                </c:pt>
                <c:pt idx="84">
                  <c:v>611.03293235059959</c:v>
                </c:pt>
                <c:pt idx="85">
                  <c:v>613.52235615288146</c:v>
                </c:pt>
                <c:pt idx="86">
                  <c:v>616.0219221758839</c:v>
                </c:pt>
                <c:pt idx="87">
                  <c:v>618.53167174026953</c:v>
                </c:pt>
                <c:pt idx="88">
                  <c:v>621.05164633504637</c:v>
                </c:pt>
                <c:pt idx="89">
                  <c:v>623.58188761825397</c:v>
                </c:pt>
                <c:pt idx="90">
                  <c:v>626.12243741765178</c:v>
                </c:pt>
                <c:pt idx="91">
                  <c:v>628.67333773141104</c:v>
                </c:pt>
                <c:pt idx="92">
                  <c:v>631.23463072880804</c:v>
                </c:pt>
                <c:pt idx="93">
                  <c:v>633.80635875092275</c:v>
                </c:pt>
                <c:pt idx="94">
                  <c:v>636.38856431133752</c:v>
                </c:pt>
                <c:pt idx="95">
                  <c:v>638.98129009684021</c:v>
                </c:pt>
                <c:pt idx="96">
                  <c:v>641.58457896813002</c:v>
                </c:pt>
                <c:pt idx="97">
                  <c:v>644.19847396052614</c:v>
                </c:pt>
                <c:pt idx="98">
                  <c:v>646.82301828467871</c:v>
                </c:pt>
                <c:pt idx="99">
                  <c:v>649.4582553272835</c:v>
                </c:pt>
                <c:pt idx="100">
                  <c:v>652.10422865179919</c:v>
                </c:pt>
                <c:pt idx="101">
                  <c:v>654.76098199916714</c:v>
                </c:pt>
                <c:pt idx="102">
                  <c:v>657.42855928853487</c:v>
                </c:pt>
                <c:pt idx="103">
                  <c:v>660.10700461798206</c:v>
                </c:pt>
                <c:pt idx="104">
                  <c:v>662.79636226524894</c:v>
                </c:pt>
                <c:pt idx="105">
                  <c:v>665.49667668846939</c:v>
                </c:pt>
                <c:pt idx="106">
                  <c:v>668.20799252690483</c:v>
                </c:pt>
                <c:pt idx="107">
                  <c:v>670.93035460168267</c:v>
                </c:pt>
                <c:pt idx="108">
                  <c:v>673.66380791653694</c:v>
                </c:pt>
                <c:pt idx="109">
                  <c:v>676.40839765855287</c:v>
                </c:pt>
                <c:pt idx="110">
                  <c:v>679.16416919891299</c:v>
                </c:pt>
                <c:pt idx="111">
                  <c:v>681.93116809364813</c:v>
                </c:pt>
                <c:pt idx="112">
                  <c:v>684.7094400843896</c:v>
                </c:pt>
                <c:pt idx="113">
                  <c:v>687.49903109912589</c:v>
                </c:pt>
                <c:pt idx="114">
                  <c:v>690.29998725296207</c:v>
                </c:pt>
                <c:pt idx="115">
                  <c:v>693.11235484888152</c:v>
                </c:pt>
                <c:pt idx="116">
                  <c:v>695.93618037851184</c:v>
                </c:pt>
                <c:pt idx="117">
                  <c:v>698.77151052289332</c:v>
                </c:pt>
                <c:pt idx="118">
                  <c:v>701.61839215325062</c:v>
                </c:pt>
                <c:pt idx="119">
                  <c:v>704.47687233176725</c:v>
                </c:pt>
                <c:pt idx="120">
                  <c:v>707.34699831236435</c:v>
                </c:pt>
                <c:pt idx="121">
                  <c:v>710.22881754148102</c:v>
                </c:pt>
                <c:pt idx="122">
                  <c:v>713.12237765885914</c:v>
                </c:pt>
                <c:pt idx="123">
                  <c:v>716.02772649833105</c:v>
                </c:pt>
                <c:pt idx="124">
                  <c:v>718.9449120886095</c:v>
                </c:pt>
                <c:pt idx="125">
                  <c:v>721.87398265408274</c:v>
                </c:pt>
                <c:pt idx="126">
                  <c:v>724.81498661561068</c:v>
                </c:pt>
                <c:pt idx="127">
                  <c:v>727.76797259132604</c:v>
                </c:pt>
                <c:pt idx="128">
                  <c:v>730.7329893974379</c:v>
                </c:pt>
                <c:pt idx="129">
                  <c:v>733.71008604903852</c:v>
                </c:pt>
                <c:pt idx="130">
                  <c:v>736.69931176091359</c:v>
                </c:pt>
                <c:pt idx="131">
                  <c:v>739.70071594835611</c:v>
                </c:pt>
                <c:pt idx="132">
                  <c:v>742.71434822798301</c:v>
                </c:pt>
                <c:pt idx="133">
                  <c:v>745.74025841855553</c:v>
                </c:pt>
                <c:pt idx="134">
                  <c:v>748.77849654180261</c:v>
                </c:pt>
                <c:pt idx="135">
                  <c:v>751.82911282324801</c:v>
                </c:pt>
                <c:pt idx="136">
                  <c:v>754.89215769304042</c:v>
                </c:pt>
                <c:pt idx="137">
                  <c:v>757.96768178678735</c:v>
                </c:pt>
                <c:pt idx="138">
                  <c:v>761.05573594639168</c:v>
                </c:pt>
                <c:pt idx="139">
                  <c:v>764.15637122089288</c:v>
                </c:pt>
                <c:pt idx="140">
                  <c:v>767.26963886731028</c:v>
                </c:pt>
                <c:pt idx="141">
                  <c:v>770.39559035149091</c:v>
                </c:pt>
                <c:pt idx="142">
                  <c:v>773.53427734895968</c:v>
                </c:pt>
                <c:pt idx="143">
                  <c:v>776.68575174577438</c:v>
                </c:pt>
                <c:pt idx="144">
                  <c:v>779.85006563938259</c:v>
                </c:pt>
                <c:pt idx="145">
                  <c:v>783.02727133948383</c:v>
                </c:pt>
                <c:pt idx="146">
                  <c:v>786.21742136889327</c:v>
                </c:pt>
                <c:pt idx="147">
                  <c:v>789.42056846441096</c:v>
                </c:pt>
                <c:pt idx="148">
                  <c:v>792.63676557769304</c:v>
                </c:pt>
                <c:pt idx="149">
                  <c:v>795.86606587612721</c:v>
                </c:pt>
                <c:pt idx="150">
                  <c:v>799.10852274371177</c:v>
                </c:pt>
                <c:pt idx="151">
                  <c:v>802.36418978193797</c:v>
                </c:pt>
                <c:pt idx="152">
                  <c:v>805.63312081067636</c:v>
                </c:pt>
                <c:pt idx="153">
                  <c:v>808.9153698690659</c:v>
                </c:pt>
                <c:pt idx="154">
                  <c:v>812.21099121640816</c:v>
                </c:pt>
                <c:pt idx="155">
                  <c:v>815.52003933306355</c:v>
                </c:pt>
                <c:pt idx="156">
                  <c:v>818.84256892135227</c:v>
                </c:pt>
                <c:pt idx="157">
                  <c:v>822.17863490645846</c:v>
                </c:pt>
                <c:pt idx="158">
                  <c:v>825.52829243733834</c:v>
                </c:pt>
                <c:pt idx="159">
                  <c:v>828.89159688763198</c:v>
                </c:pt>
                <c:pt idx="160">
                  <c:v>832.26860385657812</c:v>
                </c:pt>
                <c:pt idx="161">
                  <c:v>835.65936916993405</c:v>
                </c:pt>
                <c:pt idx="162">
                  <c:v>839.06394888089778</c:v>
                </c:pt>
                <c:pt idx="163">
                  <c:v>842.48239927103532</c:v>
                </c:pt>
                <c:pt idx="164">
                  <c:v>845.9147768512106</c:v>
                </c:pt>
                <c:pt idx="165">
                  <c:v>849.3611383625198</c:v>
                </c:pt>
                <c:pt idx="166">
                  <c:v>852.82154077722907</c:v>
                </c:pt>
                <c:pt idx="167">
                  <c:v>856.29604129971722</c:v>
                </c:pt>
                <c:pt idx="168">
                  <c:v>859.78469736742034</c:v>
                </c:pt>
                <c:pt idx="169">
                  <c:v>863.28756665178184</c:v>
                </c:pt>
                <c:pt idx="170">
                  <c:v>866.80470705920584</c:v>
                </c:pt>
                <c:pt idx="171">
                  <c:v>870.33617673201411</c:v>
                </c:pt>
                <c:pt idx="172">
                  <c:v>873.88203404940759</c:v>
                </c:pt>
                <c:pt idx="173">
                  <c:v>877.44233762843123</c:v>
                </c:pt>
                <c:pt idx="174">
                  <c:v>881.01714632494327</c:v>
                </c:pt>
                <c:pt idx="175">
                  <c:v>884.60651923458772</c:v>
                </c:pt>
                <c:pt idx="176">
                  <c:v>888.21051569377175</c:v>
                </c:pt>
                <c:pt idx="177">
                  <c:v>891.82919528064622</c:v>
                </c:pt>
                <c:pt idx="178">
                  <c:v>895.4626178160911</c:v>
                </c:pt>
                <c:pt idx="179">
                  <c:v>899.11084336470367</c:v>
                </c:pt>
                <c:pt idx="180">
                  <c:v>0</c:v>
                </c:pt>
              </c:numCache>
            </c:numRef>
          </c:val>
        </c:ser>
        <c:ser>
          <c:idx val="1"/>
          <c:order val="1"/>
          <c:tx>
            <c:strRef>
              <c:f>Cashflowplan!$D$14</c:f>
              <c:strCache>
                <c:ptCount val="1"/>
                <c:pt idx="0">
                  <c:v>Zinsanteil</c:v>
                </c:pt>
              </c:strCache>
            </c:strRef>
          </c:tx>
          <c:spPr>
            <a:gradFill flip="none" rotWithShape="1">
              <a:gsLst>
                <a:gs pos="0">
                  <a:srgbClr val="FFC000"/>
                </a:gs>
                <a:gs pos="50000">
                  <a:srgbClr val="FFC000"/>
                </a:gs>
                <a:gs pos="100000">
                  <a:srgbClr val="FF0000"/>
                </a:gs>
              </a:gsLst>
              <a:path path="circle">
                <a:fillToRect l="100000" b="100000"/>
              </a:path>
              <a:tileRect t="-100000" r="-100000"/>
            </a:gradFill>
            <a:ln w="25400">
              <a:noFill/>
            </a:ln>
          </c:spPr>
          <c:val>
            <c:numRef>
              <c:f>Cashflowplan!$D$15:$D$195</c:f>
              <c:numCache>
                <c:formatCode>#,##0.00_ ;\-#,##0.00\ </c:formatCode>
                <c:ptCount val="181"/>
                <c:pt idx="0">
                  <c:v>468.52423511956067</c:v>
                </c:pt>
                <c:pt idx="1">
                  <c:v>466.75504810049733</c:v>
                </c:pt>
                <c:pt idx="2">
                  <c:v>464.97865319452188</c:v>
                </c:pt>
                <c:pt idx="3">
                  <c:v>463.1950210358109</c:v>
                </c:pt>
                <c:pt idx="4">
                  <c:v>461.40412213890085</c:v>
                </c:pt>
                <c:pt idx="5">
                  <c:v>459.60592689820072</c:v>
                </c:pt>
                <c:pt idx="6">
                  <c:v>457.80040558750284</c:v>
                </c:pt>
                <c:pt idx="7">
                  <c:v>455.98752835949119</c:v>
                </c:pt>
                <c:pt idx="8">
                  <c:v>454.16726524524802</c:v>
                </c:pt>
                <c:pt idx="9">
                  <c:v>452.3395861537586</c:v>
                </c:pt>
                <c:pt idx="10">
                  <c:v>450.5044608714137</c:v>
                </c:pt>
                <c:pt idx="11">
                  <c:v>448.66185906151003</c:v>
                </c:pt>
                <c:pt idx="12">
                  <c:v>446.81175026374882</c:v>
                </c:pt>
                <c:pt idx="13">
                  <c:v>444.95410389373228</c:v>
                </c:pt>
                <c:pt idx="14">
                  <c:v>443.08888924245809</c:v>
                </c:pt>
                <c:pt idx="15">
                  <c:v>441.21607547581152</c:v>
                </c:pt>
                <c:pt idx="16">
                  <c:v>439.33563163405591</c:v>
                </c:pt>
                <c:pt idx="17">
                  <c:v>437.44752663132084</c:v>
                </c:pt>
                <c:pt idx="18">
                  <c:v>435.55172925508805</c:v>
                </c:pt>
                <c:pt idx="19">
                  <c:v>433.64820816567584</c:v>
                </c:pt>
                <c:pt idx="20">
                  <c:v>431.73693189572055</c:v>
                </c:pt>
                <c:pt idx="21">
                  <c:v>429.81786884965663</c:v>
                </c:pt>
                <c:pt idx="22">
                  <c:v>427.89098730319449</c:v>
                </c:pt>
                <c:pt idx="23">
                  <c:v>425.95625540279559</c:v>
                </c:pt>
                <c:pt idx="24">
                  <c:v>424.01364116514634</c:v>
                </c:pt>
                <c:pt idx="25">
                  <c:v>422.06311247662899</c:v>
                </c:pt>
                <c:pt idx="26">
                  <c:v>420.10463709279111</c:v>
                </c:pt>
                <c:pt idx="27">
                  <c:v>418.13818263781218</c:v>
                </c:pt>
                <c:pt idx="28">
                  <c:v>416.16371660396885</c:v>
                </c:pt>
                <c:pt idx="29">
                  <c:v>414.18120635109699</c:v>
                </c:pt>
                <c:pt idx="30">
                  <c:v>412.19061910605257</c:v>
                </c:pt>
                <c:pt idx="31">
                  <c:v>410.19192196216972</c:v>
                </c:pt>
                <c:pt idx="32">
                  <c:v>408.18508187871663</c:v>
                </c:pt>
                <c:pt idx="33">
                  <c:v>406.17006568034958</c:v>
                </c:pt>
                <c:pt idx="34">
                  <c:v>404.14684005656432</c:v>
                </c:pt>
                <c:pt idx="35">
                  <c:v>402.11537156114548</c:v>
                </c:pt>
                <c:pt idx="36">
                  <c:v>400.07562661161376</c:v>
                </c:pt>
                <c:pt idx="37">
                  <c:v>398.02757148867056</c:v>
                </c:pt>
                <c:pt idx="38">
                  <c:v>395.9711723356408</c:v>
                </c:pt>
                <c:pt idx="39">
                  <c:v>393.90639515791298</c:v>
                </c:pt>
                <c:pt idx="40">
                  <c:v>391.83320582237741</c:v>
                </c:pt>
                <c:pt idx="41">
                  <c:v>389.75157005686196</c:v>
                </c:pt>
                <c:pt idx="42">
                  <c:v>387.66145344956527</c:v>
                </c:pt>
                <c:pt idx="43">
                  <c:v>385.56282144848831</c:v>
                </c:pt>
                <c:pt idx="44">
                  <c:v>383.45563936086256</c:v>
                </c:pt>
                <c:pt idx="45">
                  <c:v>381.33987235257712</c:v>
                </c:pt>
                <c:pt idx="46">
                  <c:v>379.21548544760259</c:v>
                </c:pt>
                <c:pt idx="47">
                  <c:v>377.08244352741286</c:v>
                </c:pt>
                <c:pt idx="48">
                  <c:v>374.9407113304045</c:v>
                </c:pt>
                <c:pt idx="49">
                  <c:v>372.79025345131413</c:v>
                </c:pt>
                <c:pt idx="50">
                  <c:v>370.63103434063282</c:v>
                </c:pt>
                <c:pt idx="51">
                  <c:v>368.46301830401859</c:v>
                </c:pt>
                <c:pt idx="52">
                  <c:v>366.2861695017063</c:v>
                </c:pt>
                <c:pt idx="53">
                  <c:v>364.10045194791502</c:v>
                </c:pt>
                <c:pt idx="54">
                  <c:v>361.90582951025357</c:v>
                </c:pt>
                <c:pt idx="55">
                  <c:v>359.70226590912267</c:v>
                </c:pt>
                <c:pt idx="56">
                  <c:v>357.48972471711568</c:v>
                </c:pt>
                <c:pt idx="57">
                  <c:v>355.268169358416</c:v>
                </c:pt>
                <c:pt idx="58">
                  <c:v>353.03756310819273</c:v>
                </c:pt>
                <c:pt idx="59">
                  <c:v>350.7978690919935</c:v>
                </c:pt>
                <c:pt idx="60">
                  <c:v>348.54905028513474</c:v>
                </c:pt>
                <c:pt idx="61">
                  <c:v>346.2910695120899</c:v>
                </c:pt>
                <c:pt idx="62">
                  <c:v>344.0238894458746</c:v>
                </c:pt>
                <c:pt idx="63">
                  <c:v>341.74747260742964</c:v>
                </c:pt>
                <c:pt idx="64">
                  <c:v>339.46178136500168</c:v>
                </c:pt>
                <c:pt idx="65">
                  <c:v>337.1667779335209</c:v>
                </c:pt>
                <c:pt idx="66">
                  <c:v>334.86242437397635</c:v>
                </c:pt>
                <c:pt idx="67">
                  <c:v>332.54868259278891</c:v>
                </c:pt>
                <c:pt idx="68">
                  <c:v>330.22551434118157</c:v>
                </c:pt>
                <c:pt idx="69">
                  <c:v>327.89288121454689</c:v>
                </c:pt>
                <c:pt idx="70">
                  <c:v>325.55074465181247</c:v>
                </c:pt>
                <c:pt idx="71">
                  <c:v>323.19906593480323</c:v>
                </c:pt>
                <c:pt idx="72">
                  <c:v>320.83780618760159</c:v>
                </c:pt>
                <c:pt idx="73">
                  <c:v>318.46692637590445</c:v>
                </c:pt>
                <c:pt idx="74">
                  <c:v>316.08638730637836</c:v>
                </c:pt>
                <c:pt idx="75">
                  <c:v>313.69614962601111</c:v>
                </c:pt>
                <c:pt idx="76">
                  <c:v>311.29617382146182</c:v>
                </c:pt>
                <c:pt idx="77">
                  <c:v>308.88642021840695</c:v>
                </c:pt>
                <c:pt idx="78">
                  <c:v>306.46684898088517</c:v>
                </c:pt>
                <c:pt idx="79">
                  <c:v>304.03742011063838</c:v>
                </c:pt>
                <c:pt idx="80">
                  <c:v>301.5980934464506</c:v>
                </c:pt>
                <c:pt idx="81">
                  <c:v>299.14882866348427</c:v>
                </c:pt>
                <c:pt idx="82">
                  <c:v>296.6895852726131</c:v>
                </c:pt>
                <c:pt idx="83">
                  <c:v>294.2203226197534</c:v>
                </c:pt>
                <c:pt idx="84">
                  <c:v>291.74099988519168</c:v>
                </c:pt>
                <c:pt idx="85">
                  <c:v>289.25157608290971</c:v>
                </c:pt>
                <c:pt idx="86">
                  <c:v>286.75201005990726</c:v>
                </c:pt>
                <c:pt idx="87">
                  <c:v>284.24226049552169</c:v>
                </c:pt>
                <c:pt idx="88">
                  <c:v>281.72228590074485</c:v>
                </c:pt>
                <c:pt idx="89">
                  <c:v>279.19204461753725</c:v>
                </c:pt>
                <c:pt idx="90">
                  <c:v>276.65149481813938</c:v>
                </c:pt>
                <c:pt idx="91">
                  <c:v>274.10059450438024</c:v>
                </c:pt>
                <c:pt idx="92">
                  <c:v>271.53930150698312</c:v>
                </c:pt>
                <c:pt idx="93">
                  <c:v>268.96757348486841</c:v>
                </c:pt>
                <c:pt idx="94">
                  <c:v>266.3853679244537</c:v>
                </c:pt>
                <c:pt idx="95">
                  <c:v>263.79264213895101</c:v>
                </c:pt>
                <c:pt idx="96">
                  <c:v>261.1893532676612</c:v>
                </c:pt>
                <c:pt idx="97">
                  <c:v>258.57545827526508</c:v>
                </c:pt>
                <c:pt idx="98">
                  <c:v>255.95091395111254</c:v>
                </c:pt>
                <c:pt idx="99">
                  <c:v>253.31567690850773</c:v>
                </c:pt>
                <c:pt idx="100">
                  <c:v>250.66970358399206</c:v>
                </c:pt>
                <c:pt idx="101">
                  <c:v>248.01295023662411</c:v>
                </c:pt>
                <c:pt idx="102">
                  <c:v>245.34537294725632</c:v>
                </c:pt>
                <c:pt idx="103">
                  <c:v>242.66692761780922</c:v>
                </c:pt>
                <c:pt idx="104">
                  <c:v>239.97756997054225</c:v>
                </c:pt>
                <c:pt idx="105">
                  <c:v>237.2772555473218</c:v>
                </c:pt>
                <c:pt idx="106">
                  <c:v>234.56593970888636</c:v>
                </c:pt>
                <c:pt idx="107">
                  <c:v>231.84357763410858</c:v>
                </c:pt>
                <c:pt idx="108">
                  <c:v>229.11012431925425</c:v>
                </c:pt>
                <c:pt idx="109">
                  <c:v>226.36553457723838</c:v>
                </c:pt>
                <c:pt idx="110">
                  <c:v>223.60976303687818</c:v>
                </c:pt>
                <c:pt idx="111">
                  <c:v>220.84276414214312</c:v>
                </c:pt>
                <c:pt idx="112">
                  <c:v>218.06449215140168</c:v>
                </c:pt>
                <c:pt idx="113">
                  <c:v>215.27490113666531</c:v>
                </c:pt>
                <c:pt idx="114">
                  <c:v>212.47394498282915</c:v>
                </c:pt>
                <c:pt idx="115">
                  <c:v>209.6615773869097</c:v>
                </c:pt>
                <c:pt idx="116">
                  <c:v>206.83775185727936</c:v>
                </c:pt>
                <c:pt idx="117">
                  <c:v>204.00242171289784</c:v>
                </c:pt>
                <c:pt idx="118">
                  <c:v>201.15554008254065</c:v>
                </c:pt>
                <c:pt idx="119">
                  <c:v>198.29705990402397</c:v>
                </c:pt>
                <c:pt idx="120">
                  <c:v>195.4269339234269</c:v>
                </c:pt>
                <c:pt idx="121">
                  <c:v>192.54511469431023</c:v>
                </c:pt>
                <c:pt idx="122">
                  <c:v>189.65155457693206</c:v>
                </c:pt>
                <c:pt idx="123">
                  <c:v>186.74620573746023</c:v>
                </c:pt>
                <c:pt idx="124">
                  <c:v>183.82902014718172</c:v>
                </c:pt>
                <c:pt idx="125">
                  <c:v>180.89994958170851</c:v>
                </c:pt>
                <c:pt idx="126">
                  <c:v>177.95894562018057</c:v>
                </c:pt>
                <c:pt idx="127">
                  <c:v>175.00595964446515</c:v>
                </c:pt>
                <c:pt idx="128">
                  <c:v>172.04094283835329</c:v>
                </c:pt>
                <c:pt idx="129">
                  <c:v>169.06384618675273</c:v>
                </c:pt>
                <c:pt idx="130">
                  <c:v>166.07462047487763</c:v>
                </c:pt>
                <c:pt idx="131">
                  <c:v>163.07321628743512</c:v>
                </c:pt>
                <c:pt idx="132">
                  <c:v>160.05958400780821</c:v>
                </c:pt>
                <c:pt idx="133">
                  <c:v>157.03367381723569</c:v>
                </c:pt>
                <c:pt idx="134">
                  <c:v>153.99543569398858</c:v>
                </c:pt>
                <c:pt idx="135">
                  <c:v>150.94481941254318</c:v>
                </c:pt>
                <c:pt idx="136">
                  <c:v>147.88177454275075</c:v>
                </c:pt>
                <c:pt idx="137">
                  <c:v>144.80625044900393</c:v>
                </c:pt>
                <c:pt idx="138">
                  <c:v>141.71819628939957</c:v>
                </c:pt>
                <c:pt idx="139">
                  <c:v>138.61756101489837</c:v>
                </c:pt>
                <c:pt idx="140">
                  <c:v>135.50429336848089</c:v>
                </c:pt>
                <c:pt idx="141">
                  <c:v>132.37834188430031</c:v>
                </c:pt>
                <c:pt idx="142">
                  <c:v>129.23965488683149</c:v>
                </c:pt>
                <c:pt idx="143">
                  <c:v>126.08818049001684</c:v>
                </c:pt>
                <c:pt idx="144">
                  <c:v>122.92386659640857</c:v>
                </c:pt>
                <c:pt idx="145">
                  <c:v>119.74666089630745</c:v>
                </c:pt>
                <c:pt idx="146">
                  <c:v>116.55651086689798</c:v>
                </c:pt>
                <c:pt idx="147">
                  <c:v>113.35336377138029</c:v>
                </c:pt>
                <c:pt idx="148">
                  <c:v>110.13716665809824</c:v>
                </c:pt>
                <c:pt idx="149">
                  <c:v>106.90786635966406</c:v>
                </c:pt>
                <c:pt idx="150">
                  <c:v>103.66540949207949</c:v>
                </c:pt>
                <c:pt idx="151">
                  <c:v>100.40974245385323</c:v>
                </c:pt>
                <c:pt idx="152">
                  <c:v>97.140811425114904</c:v>
                </c:pt>
                <c:pt idx="153">
                  <c:v>93.85856236672528</c:v>
                </c:pt>
                <c:pt idx="154">
                  <c:v>90.562941019383032</c:v>
                </c:pt>
                <c:pt idx="155">
                  <c:v>87.253892902727657</c:v>
                </c:pt>
                <c:pt idx="156">
                  <c:v>83.931363314438983</c:v>
                </c:pt>
                <c:pt idx="157">
                  <c:v>80.59529732933278</c:v>
                </c:pt>
                <c:pt idx="158">
                  <c:v>77.245639798452856</c:v>
                </c:pt>
                <c:pt idx="159">
                  <c:v>73.882335348159273</c:v>
                </c:pt>
                <c:pt idx="160">
                  <c:v>70.505328379213111</c:v>
                </c:pt>
                <c:pt idx="161">
                  <c:v>67.114563065857226</c:v>
                </c:pt>
                <c:pt idx="162">
                  <c:v>63.709983354893417</c:v>
                </c:pt>
                <c:pt idx="163">
                  <c:v>60.291532964755845</c:v>
                </c:pt>
                <c:pt idx="164">
                  <c:v>56.859155384580589</c:v>
                </c:pt>
                <c:pt idx="165">
                  <c:v>53.412793873271482</c:v>
                </c:pt>
                <c:pt idx="166">
                  <c:v>49.952391458562104</c:v>
                </c:pt>
                <c:pt idx="167">
                  <c:v>46.477890936073962</c:v>
                </c:pt>
                <c:pt idx="168">
                  <c:v>42.989234868370851</c:v>
                </c:pt>
                <c:pt idx="169">
                  <c:v>39.486365584009341</c:v>
                </c:pt>
                <c:pt idx="170">
                  <c:v>35.969225176585411</c:v>
                </c:pt>
                <c:pt idx="171">
                  <c:v>32.437755503777154</c:v>
                </c:pt>
                <c:pt idx="172">
                  <c:v>28.891898186383681</c:v>
                </c:pt>
                <c:pt idx="173">
                  <c:v>25.331594607359989</c:v>
                </c:pt>
                <c:pt idx="174">
                  <c:v>21.756785910847988</c:v>
                </c:pt>
                <c:pt idx="175">
                  <c:v>18.167413001203535</c:v>
                </c:pt>
                <c:pt idx="176">
                  <c:v>14.563416542019516</c:v>
                </c:pt>
                <c:pt idx="177">
                  <c:v>10.94473695514495</c:v>
                </c:pt>
                <c:pt idx="178">
                  <c:v>7.311314419700099</c:v>
                </c:pt>
                <c:pt idx="179">
                  <c:v>3.6630888710875462</c:v>
                </c:pt>
                <c:pt idx="180">
                  <c:v>0</c:v>
                </c:pt>
              </c:numCache>
            </c:numRef>
          </c:val>
        </c:ser>
        <c:axId val="50254208"/>
        <c:axId val="50255744"/>
      </c:areaChart>
      <c:catAx>
        <c:axId val="502542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69DB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69DB6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50255744"/>
        <c:crosses val="autoZero"/>
        <c:auto val="1"/>
        <c:lblAlgn val="ctr"/>
        <c:lblOffset val="100"/>
        <c:tickLblSkip val="24"/>
        <c:tickMarkSkip val="24"/>
      </c:catAx>
      <c:valAx>
        <c:axId val="50255744"/>
        <c:scaling>
          <c:orientation val="minMax"/>
          <c:max val="902.77393223579145"/>
          <c:min val="0"/>
        </c:scaling>
        <c:axPos val="l"/>
        <c:numFmt formatCode="#,##0.00_ ;\-#,##0.00\ " sourceLinked="1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69DB6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50254208"/>
        <c:crosses val="autoZero"/>
        <c:crossBetween val="midCat"/>
        <c:majorUnit val="250"/>
        <c:min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4317854959910836"/>
          <c:y val="0.73825727749940351"/>
          <c:w val="0.88674684500053935"/>
          <c:h val="0.86852570985444999"/>
        </c:manualLayout>
      </c:layout>
      <c:spPr>
        <a:solidFill>
          <a:schemeClr val="bg1">
            <a:lumMod val="95000"/>
          </a:schemeClr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1</xdr:row>
      <xdr:rowOff>38100</xdr:rowOff>
    </xdr:to>
    <xdr:pic>
      <xdr:nvPicPr>
        <xdr:cNvPr id="40961" name="Picture 149" descr="C:\Dokumente und Einstellungen\IT dev\Desktop\immoinvestor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76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64</xdr:row>
      <xdr:rowOff>66675</xdr:rowOff>
    </xdr:from>
    <xdr:to>
      <xdr:col>4</xdr:col>
      <xdr:colOff>504825</xdr:colOff>
      <xdr:row>83</xdr:row>
      <xdr:rowOff>66675</xdr:rowOff>
    </xdr:to>
    <xdr:graphicFrame macro="">
      <xdr:nvGraphicFramePr>
        <xdr:cNvPr id="3994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114300</xdr:colOff>
      <xdr:row>64</xdr:row>
      <xdr:rowOff>66675</xdr:rowOff>
    </xdr:from>
    <xdr:to>
      <xdr:col>10</xdr:col>
      <xdr:colOff>190500</xdr:colOff>
      <xdr:row>83</xdr:row>
      <xdr:rowOff>161925</xdr:rowOff>
    </xdr:to>
    <xdr:graphicFrame macro="">
      <xdr:nvGraphicFramePr>
        <xdr:cNvPr id="39945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1</xdr:row>
      <xdr:rowOff>38100</xdr:rowOff>
    </xdr:to>
    <xdr:pic>
      <xdr:nvPicPr>
        <xdr:cNvPr id="39946" name="Picture 149" descr="C:\Dokumente und Einstellungen\IT dev\Desktop\immoinvestor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3286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13</xdr:row>
      <xdr:rowOff>38100</xdr:rowOff>
    </xdr:to>
    <xdr:pic>
      <xdr:nvPicPr>
        <xdr:cNvPr id="44033" name="Picture 149" descr="C:\Dokumente und Einstellungen\IT dev\Desktop\immoinvestor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3276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ImmoInvestor-Online.de" TargetMode="External"/><Relationship Id="rId2" Type="http://schemas.openxmlformats.org/officeDocument/2006/relationships/hyperlink" Target="http://www.immoinvestor-online.de/" TargetMode="External"/><Relationship Id="rId1" Type="http://schemas.openxmlformats.org/officeDocument/2006/relationships/hyperlink" Target="http://www.immoinvestor-online.de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immoinvestor-online.de" TargetMode="External"/><Relationship Id="rId2" Type="http://schemas.openxmlformats.org/officeDocument/2006/relationships/hyperlink" Target="http://www.immoinvestor-online.de/" TargetMode="External"/><Relationship Id="rId1" Type="http://schemas.openxmlformats.org/officeDocument/2006/relationships/hyperlink" Target="http://www.immoinvestor-online.de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7"/>
  <dimension ref="A1:T396"/>
  <sheetViews>
    <sheetView zoomScaleNormal="100" workbookViewId="0">
      <selection activeCell="E19" sqref="E19"/>
    </sheetView>
  </sheetViews>
  <sheetFormatPr baseColWidth="10" defaultRowHeight="15"/>
  <cols>
    <col min="1" max="1" width="4.42578125" style="51" bestFit="1" customWidth="1"/>
    <col min="2" max="6" width="20.7109375" style="51" customWidth="1"/>
    <col min="7" max="17" width="15.7109375" style="51" customWidth="1"/>
    <col min="18" max="25" width="15.7109375" style="50" customWidth="1"/>
    <col min="26" max="16384" width="11.42578125" style="50"/>
  </cols>
  <sheetData>
    <row r="1" spans="1:20" s="119" customFormat="1" ht="42" customHeight="1">
      <c r="A1" s="115"/>
      <c r="B1" s="116"/>
      <c r="C1" s="146" t="s">
        <v>57</v>
      </c>
      <c r="D1" s="146"/>
      <c r="E1" s="146"/>
      <c r="F1" s="146"/>
      <c r="G1" s="146"/>
      <c r="H1" s="147" t="s">
        <v>140</v>
      </c>
      <c r="I1" s="147"/>
      <c r="L1" s="117"/>
      <c r="M1" s="117"/>
      <c r="N1" s="117"/>
      <c r="O1" s="117"/>
      <c r="P1" s="117"/>
      <c r="Q1" s="117"/>
      <c r="R1" s="117"/>
      <c r="S1" s="117"/>
    </row>
    <row r="2" spans="1:20" s="55" customFormat="1" ht="13.5" customHeight="1">
      <c r="A2" s="54"/>
      <c r="C2" s="56"/>
      <c r="E2" s="51"/>
      <c r="F2" s="57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s="55" customFormat="1" ht="13.5" customHeight="1">
      <c r="A3" s="48" t="s">
        <v>127</v>
      </c>
      <c r="C3" s="56"/>
      <c r="E3" s="51"/>
      <c r="F3" s="57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s="55" customFormat="1" ht="13.5" customHeight="1">
      <c r="A4" s="54"/>
      <c r="C4" s="56"/>
      <c r="E4" s="51"/>
      <c r="F4" s="57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1:20" s="55" customFormat="1" ht="13.5" customHeight="1">
      <c r="A5" s="59" t="s">
        <v>131</v>
      </c>
      <c r="C5" s="56"/>
      <c r="E5" s="51"/>
      <c r="F5" s="57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s="55" customFormat="1" ht="13.5" customHeight="1">
      <c r="A6" s="59" t="s">
        <v>133</v>
      </c>
      <c r="C6" s="56"/>
      <c r="E6" s="51"/>
      <c r="F6" s="57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20" s="55" customFormat="1" ht="13.5" customHeight="1">
      <c r="A7" s="59" t="s">
        <v>132</v>
      </c>
      <c r="C7" s="56"/>
      <c r="E7" s="51"/>
      <c r="F7" s="57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</row>
    <row r="8" spans="1:20" s="55" customFormat="1" ht="13.5" customHeight="1">
      <c r="A8" s="59" t="s">
        <v>130</v>
      </c>
      <c r="C8" s="56"/>
      <c r="E8" s="51"/>
      <c r="F8" s="57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</row>
    <row r="9" spans="1:20" s="55" customFormat="1" ht="13.5" customHeight="1">
      <c r="A9" s="59"/>
      <c r="C9" s="56"/>
      <c r="E9" s="51"/>
      <c r="F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0" s="55" customFormat="1" ht="13.5" customHeight="1">
      <c r="A10" s="100" t="s">
        <v>60</v>
      </c>
      <c r="C10" s="56"/>
      <c r="E10" s="51"/>
      <c r="F10" s="57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spans="1:20" s="55" customFormat="1" ht="13.5" customHeight="1">
      <c r="A11" s="59"/>
      <c r="C11" s="56"/>
      <c r="E11" s="51"/>
      <c r="F11" s="57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</row>
    <row r="12" spans="1:20" s="55" customFormat="1" ht="13.5" customHeight="1">
      <c r="A12" s="59" t="s">
        <v>61</v>
      </c>
      <c r="C12" s="56"/>
      <c r="E12" s="51"/>
      <c r="F12" s="57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3" spans="1:20" s="55" customFormat="1" ht="13.5" customHeight="1">
      <c r="A13" s="59" t="s">
        <v>128</v>
      </c>
      <c r="C13" s="56"/>
      <c r="E13" s="51"/>
      <c r="F13" s="57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spans="1:20" s="55" customFormat="1" ht="13.5" customHeight="1">
      <c r="A14" s="59"/>
      <c r="C14" s="56"/>
      <c r="E14" s="51"/>
      <c r="F14" s="57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</row>
    <row r="15" spans="1:20" s="55" customFormat="1" ht="13.5" customHeight="1">
      <c r="A15" s="100" t="s">
        <v>129</v>
      </c>
      <c r="C15" s="56"/>
      <c r="E15" s="51"/>
      <c r="F15" s="57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</row>
    <row r="16" spans="1:20" s="55" customFormat="1" ht="13.5" customHeight="1">
      <c r="A16" s="54"/>
      <c r="C16" s="56"/>
      <c r="E16" s="51"/>
      <c r="F16" s="57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</row>
    <row r="17" spans="1:17" ht="13.5" customHeight="1">
      <c r="A17" s="48" t="s">
        <v>35</v>
      </c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 ht="13.5" customHeight="1"/>
    <row r="19" spans="1:17" ht="13.5" customHeight="1">
      <c r="A19" s="145" t="s">
        <v>142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1:17" ht="13.5" customHeight="1">
      <c r="A20" s="145" t="s">
        <v>143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1:17" ht="13.5" customHeight="1">
      <c r="A21" s="145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 ht="13.5" customHeight="1">
      <c r="A22" s="145" t="s">
        <v>144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1:17" ht="13.5" customHeight="1">
      <c r="A23" s="145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1:17" ht="13.5" customHeight="1">
      <c r="A24" s="99" t="s">
        <v>59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</row>
    <row r="25" spans="1:17" s="59" customFormat="1" ht="13.5" customHeight="1"/>
    <row r="26" spans="1:17" s="59" customFormat="1" ht="13.5" customHeight="1">
      <c r="A26" s="48" t="s">
        <v>139</v>
      </c>
    </row>
    <row r="27" spans="1:17" s="59" customFormat="1" ht="13.5" customHeight="1"/>
    <row r="28" spans="1:17" s="59" customFormat="1" ht="24.75" customHeight="1">
      <c r="A28" s="132" t="s">
        <v>138</v>
      </c>
    </row>
    <row r="29" spans="1:17" s="59" customFormat="1" ht="13.5" customHeight="1" thickBot="1">
      <c r="B29" s="130" t="s">
        <v>147</v>
      </c>
      <c r="C29" s="130"/>
      <c r="G29" s="52"/>
    </row>
    <row r="30" spans="1:17" s="59" customFormat="1" ht="13.5" customHeight="1" thickBot="1">
      <c r="B30" s="131" t="s">
        <v>146</v>
      </c>
      <c r="C30" s="131"/>
      <c r="G30" s="52"/>
    </row>
    <row r="31" spans="1:17" s="59" customFormat="1" ht="13.5" customHeight="1">
      <c r="G31" s="52"/>
    </row>
    <row r="32" spans="1:17" s="59" customFormat="1" ht="13.5" customHeight="1">
      <c r="A32" s="48" t="s">
        <v>56</v>
      </c>
    </row>
    <row r="33" spans="1:6" s="59" customFormat="1" ht="13.5" customHeight="1">
      <c r="C33" s="68"/>
      <c r="D33" s="68"/>
      <c r="E33" s="68"/>
      <c r="F33" s="68"/>
    </row>
    <row r="34" spans="1:6" s="59" customFormat="1" ht="13.5" customHeight="1">
      <c r="A34" s="59" t="s">
        <v>120</v>
      </c>
      <c r="D34" s="68"/>
      <c r="E34" s="68"/>
      <c r="F34" s="68"/>
    </row>
    <row r="35" spans="1:6" s="59" customFormat="1" ht="13.5" customHeight="1">
      <c r="D35" s="68"/>
      <c r="E35" s="68"/>
      <c r="F35" s="68"/>
    </row>
    <row r="36" spans="1:6" s="59" customFormat="1" ht="13.5" customHeight="1">
      <c r="A36" s="99" t="s">
        <v>57</v>
      </c>
      <c r="D36" s="68"/>
      <c r="E36" s="68"/>
      <c r="F36" s="68"/>
    </row>
    <row r="37" spans="1:6" s="59" customFormat="1" ht="13.5" customHeight="1">
      <c r="D37" s="68"/>
      <c r="E37" s="68"/>
      <c r="F37" s="68"/>
    </row>
    <row r="38" spans="1:6" s="59" customFormat="1" ht="13.5" customHeight="1">
      <c r="A38" s="48" t="s">
        <v>62</v>
      </c>
      <c r="D38" s="68"/>
      <c r="E38" s="68"/>
      <c r="F38" s="68"/>
    </row>
    <row r="39" spans="1:6" s="59" customFormat="1" ht="13.5" customHeight="1">
      <c r="D39" s="68"/>
      <c r="E39" s="68"/>
      <c r="F39" s="68"/>
    </row>
    <row r="40" spans="1:6" s="59" customFormat="1" ht="13.5" customHeight="1">
      <c r="A40" s="59" t="s">
        <v>126</v>
      </c>
    </row>
    <row r="41" spans="1:6" s="59" customFormat="1" ht="13.5" customHeight="1">
      <c r="A41" s="59" t="s">
        <v>122</v>
      </c>
    </row>
    <row r="42" spans="1:6" s="59" customFormat="1" ht="13.5" customHeight="1">
      <c r="A42" s="59" t="s">
        <v>121</v>
      </c>
    </row>
    <row r="43" spans="1:6" s="59" customFormat="1" ht="13.5" customHeight="1">
      <c r="A43" s="59" t="s">
        <v>63</v>
      </c>
    </row>
    <row r="44" spans="1:6" s="59" customFormat="1" ht="13.5" customHeight="1">
      <c r="A44" s="59" t="s">
        <v>134</v>
      </c>
    </row>
    <row r="45" spans="1:6" s="59" customFormat="1" ht="13.5" customHeight="1"/>
    <row r="46" spans="1:6" s="59" customFormat="1" ht="13.5" customHeight="1">
      <c r="A46" s="48" t="s">
        <v>116</v>
      </c>
    </row>
    <row r="47" spans="1:6" s="59" customFormat="1" ht="13.5" customHeight="1"/>
    <row r="48" spans="1:6" s="59" customFormat="1" ht="13.5" customHeight="1">
      <c r="A48" s="59" t="s">
        <v>117</v>
      </c>
    </row>
    <row r="49" spans="1:1" s="59" customFormat="1" ht="13.5" customHeight="1">
      <c r="A49" s="59" t="s">
        <v>118</v>
      </c>
    </row>
    <row r="50" spans="1:1" s="59" customFormat="1" ht="13.5" customHeight="1">
      <c r="A50" s="59" t="s">
        <v>123</v>
      </c>
    </row>
    <row r="51" spans="1:1" s="59" customFormat="1" ht="13.5" customHeight="1">
      <c r="A51" s="59" t="s">
        <v>119</v>
      </c>
    </row>
    <row r="52" spans="1:1" s="59" customFormat="1" ht="13.5" customHeight="1">
      <c r="A52" s="59" t="s">
        <v>124</v>
      </c>
    </row>
    <row r="53" spans="1:1" s="59" customFormat="1" ht="13.5" customHeight="1">
      <c r="A53" s="59" t="s">
        <v>125</v>
      </c>
    </row>
    <row r="54" spans="1:1" s="59" customFormat="1" ht="10.5"/>
    <row r="55" spans="1:1" s="59" customFormat="1" ht="10.5">
      <c r="A55" s="145" t="s">
        <v>145</v>
      </c>
    </row>
    <row r="56" spans="1:1" s="59" customFormat="1" ht="10.5"/>
    <row r="57" spans="1:1" s="59" customFormat="1" ht="10.5"/>
    <row r="58" spans="1:1" s="59" customFormat="1" ht="10.5"/>
    <row r="59" spans="1:1" s="59" customFormat="1" ht="10.5"/>
    <row r="60" spans="1:1" s="59" customFormat="1" ht="10.5"/>
    <row r="61" spans="1:1" s="59" customFormat="1" ht="10.5"/>
    <row r="62" spans="1:1" s="59" customFormat="1" ht="10.5"/>
    <row r="63" spans="1:1" s="59" customFormat="1" ht="10.5"/>
    <row r="64" spans="1:1" s="59" customFormat="1" ht="10.5"/>
    <row r="65" spans="1:17" s="59" customFormat="1" ht="10.5"/>
    <row r="66" spans="1:17" s="59" customFormat="1" ht="10.5"/>
    <row r="67" spans="1:17" s="59" customFormat="1" ht="10.5"/>
    <row r="68" spans="1:17" s="59" customFormat="1" ht="10.5"/>
    <row r="69" spans="1:17" s="59" customFormat="1" ht="10.5"/>
    <row r="70" spans="1:17" s="59" customFormat="1" ht="10.5"/>
    <row r="71" spans="1:17" s="59" customFormat="1" ht="10.5"/>
    <row r="72" spans="1:17" s="59" customFormat="1" ht="10.5"/>
    <row r="73" spans="1:17" ht="12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</row>
    <row r="74" spans="1:17" ht="12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</row>
    <row r="75" spans="1:17" ht="12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</row>
    <row r="76" spans="1:17" ht="12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</row>
    <row r="77" spans="1:17" ht="12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</row>
    <row r="78" spans="1:17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</row>
    <row r="79" spans="1:17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</row>
    <row r="80" spans="1:17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</row>
    <row r="81" spans="1:17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</row>
    <row r="82" spans="1:17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</row>
    <row r="83" spans="1:17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</row>
    <row r="84" spans="1:17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</row>
    <row r="85" spans="1:17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</row>
    <row r="86" spans="1:17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</row>
    <row r="87" spans="1:17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</row>
    <row r="88" spans="1:17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</row>
    <row r="89" spans="1:17" ht="12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</row>
    <row r="90" spans="1:17" ht="12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</row>
    <row r="91" spans="1:17" ht="12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</row>
    <row r="92" spans="1:17" ht="12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</row>
    <row r="93" spans="1:17" ht="12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</row>
    <row r="94" spans="1:17" ht="12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</row>
    <row r="95" spans="1:17" ht="12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</row>
    <row r="96" spans="1:17" ht="12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</row>
    <row r="97" spans="1:17" ht="12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</row>
    <row r="98" spans="1:17" ht="12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</row>
    <row r="99" spans="1:17" ht="12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</row>
    <row r="100" spans="1:17" ht="12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</row>
    <row r="101" spans="1:17" ht="12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</row>
    <row r="102" spans="1:17" ht="12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</row>
    <row r="103" spans="1:17" ht="12.7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</row>
    <row r="104" spans="1:17" ht="12.7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</row>
    <row r="105" spans="1:17" ht="12.7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</row>
    <row r="106" spans="1:17" ht="12.7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</row>
    <row r="107" spans="1:17" ht="12.7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</row>
    <row r="108" spans="1:17" ht="12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</row>
    <row r="109" spans="1:17" ht="12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</row>
    <row r="110" spans="1:17" ht="12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</row>
    <row r="111" spans="1:17" ht="12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</row>
    <row r="112" spans="1:17" ht="12.7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</row>
    <row r="113" spans="1:17" ht="12.7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</row>
    <row r="114" spans="1:17" ht="12.7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</row>
    <row r="115" spans="1:17" ht="12.7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17" ht="12.7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17" ht="12.7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</row>
    <row r="118" spans="1:17" ht="12.7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</row>
    <row r="119" spans="1:17" ht="12.7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</row>
    <row r="120" spans="1:17" ht="12.7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</row>
    <row r="121" spans="1:17" ht="12.7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</row>
    <row r="122" spans="1:17" ht="12.7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</row>
    <row r="123" spans="1:17" ht="12.7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</row>
    <row r="124" spans="1:17" ht="12.7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</row>
    <row r="125" spans="1:17" ht="12.7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</row>
    <row r="126" spans="1:17" ht="12.7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</row>
    <row r="127" spans="1:17" ht="12.7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</row>
    <row r="128" spans="1:17" ht="12.7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</row>
    <row r="129" spans="1:17" ht="12.7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</row>
    <row r="130" spans="1:17" ht="12.7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</row>
    <row r="131" spans="1:17" ht="12.7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</row>
    <row r="132" spans="1:17" ht="12.7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</row>
    <row r="133" spans="1:17" ht="12.7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</row>
    <row r="134" spans="1:17" ht="12.7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</row>
    <row r="135" spans="1:17" ht="12.7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</row>
    <row r="136" spans="1:17" ht="12.7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</row>
    <row r="137" spans="1:17" ht="12.7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</row>
    <row r="138" spans="1:17" ht="12.7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</row>
    <row r="139" spans="1:17" ht="12.7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</row>
    <row r="140" spans="1:17" ht="12.7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</row>
    <row r="141" spans="1:17" ht="12.7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</row>
    <row r="142" spans="1:17" ht="12.7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</row>
    <row r="143" spans="1:17" ht="12.7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</row>
    <row r="144" spans="1:17" ht="12.7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</row>
    <row r="145" spans="1:17" ht="12.7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</row>
    <row r="146" spans="1:17" ht="12.7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</row>
    <row r="147" spans="1:17" ht="12.7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</row>
    <row r="148" spans="1:17" ht="12.7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</row>
    <row r="149" spans="1:17" ht="12.7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</row>
    <row r="150" spans="1:17" ht="12.7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</row>
    <row r="151" spans="1:17" ht="12.7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</row>
    <row r="152" spans="1:17" ht="12.7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</row>
    <row r="153" spans="1:17" ht="12.7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</row>
    <row r="154" spans="1:17" ht="12.7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</row>
    <row r="155" spans="1:17" ht="12.7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</row>
    <row r="156" spans="1:17" ht="12.7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</row>
    <row r="157" spans="1:17" ht="12.7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</row>
    <row r="158" spans="1:17" ht="12.7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</row>
    <row r="159" spans="1:17" ht="12.7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</row>
    <row r="160" spans="1:17" ht="12.7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</row>
    <row r="161" spans="1:17" ht="12.7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</row>
    <row r="162" spans="1:17" ht="12.7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</row>
    <row r="163" spans="1:17" ht="12.7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</row>
    <row r="164" spans="1:17" ht="12.7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</row>
    <row r="165" spans="1:17" ht="12.7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</row>
    <row r="166" spans="1:17" ht="12.7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</row>
    <row r="167" spans="1:17" ht="12.7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</row>
    <row r="168" spans="1:17" ht="12.7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</row>
    <row r="169" spans="1:17" ht="12.7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</row>
    <row r="170" spans="1:17" ht="12.7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</row>
    <row r="171" spans="1:17" ht="12.7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</row>
    <row r="172" spans="1:17" ht="12.7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</row>
    <row r="173" spans="1:17" ht="12.7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</row>
    <row r="174" spans="1:17" ht="12.7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</row>
    <row r="175" spans="1:17" ht="12.7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</row>
    <row r="176" spans="1:17" ht="12.7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</row>
    <row r="177" spans="1:17" ht="12.7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</row>
    <row r="178" spans="1:17" ht="12.7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</row>
    <row r="179" spans="1:17" ht="12.7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</row>
    <row r="180" spans="1:17" ht="12.7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</row>
    <row r="181" spans="1:17" ht="12.7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</row>
    <row r="182" spans="1:17" ht="12.7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</row>
    <row r="183" spans="1:17" ht="12.7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</row>
    <row r="184" spans="1:17" ht="12.7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</row>
    <row r="185" spans="1:17" ht="12.7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</row>
    <row r="186" spans="1:17" ht="12.7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</row>
    <row r="187" spans="1:17" ht="12.7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</row>
    <row r="188" spans="1:17" ht="12.7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</row>
    <row r="189" spans="1:17" ht="12.7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</row>
    <row r="190" spans="1:17" ht="12.7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</row>
    <row r="191" spans="1:17" ht="12.7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</row>
    <row r="192" spans="1:17" ht="12.7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</row>
    <row r="193" spans="1:17" ht="12.7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</row>
    <row r="194" spans="1:17" ht="12.7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</row>
    <row r="195" spans="1:17" ht="12.7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</row>
    <row r="196" spans="1:17" ht="12.7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</row>
    <row r="197" spans="1:17" ht="12.7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</row>
    <row r="198" spans="1:17" ht="12.7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</row>
    <row r="199" spans="1:17" ht="12.7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</row>
    <row r="200" spans="1:17" ht="12.7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</row>
    <row r="201" spans="1:17" ht="12.7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</row>
    <row r="202" spans="1:17" ht="12.7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</row>
    <row r="203" spans="1:17" ht="12.7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</row>
    <row r="204" spans="1:17" ht="12.7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</row>
    <row r="205" spans="1:17" ht="12.7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</row>
    <row r="206" spans="1:17" ht="12.7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</row>
    <row r="207" spans="1:17" ht="12.7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</row>
    <row r="208" spans="1:17" ht="12.7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</row>
    <row r="209" spans="1:17" ht="12.7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</row>
    <row r="210" spans="1:17" ht="12.7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</row>
    <row r="211" spans="1:17" ht="12.7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</row>
    <row r="212" spans="1:17" ht="12.7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</row>
    <row r="213" spans="1:17" ht="12.7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</row>
    <row r="214" spans="1:17" ht="12.7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</row>
    <row r="215" spans="1:17" ht="12.7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</row>
    <row r="216" spans="1:17" ht="12.7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</row>
    <row r="217" spans="1:17" ht="12.7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</row>
    <row r="218" spans="1:17" ht="12.7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</row>
    <row r="219" spans="1:17" ht="12.7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</row>
    <row r="220" spans="1:17" ht="12.7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</row>
    <row r="221" spans="1:17" ht="12.7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</row>
    <row r="222" spans="1:17" ht="12.7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</row>
    <row r="223" spans="1:17" ht="12.7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</row>
    <row r="224" spans="1:17" ht="12.7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</row>
    <row r="225" spans="1:17" ht="12.7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</row>
    <row r="226" spans="1:17" ht="12.7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</row>
    <row r="227" spans="1:17" ht="12.7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</row>
    <row r="228" spans="1:17" ht="12.7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</row>
    <row r="229" spans="1:17" ht="12.7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</row>
    <row r="230" spans="1:17" ht="12.7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</row>
    <row r="231" spans="1:17" ht="12.7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</row>
    <row r="232" spans="1:17" ht="12.7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</row>
    <row r="233" spans="1:17" ht="12.7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</row>
    <row r="234" spans="1:17" ht="12.7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</row>
    <row r="235" spans="1:17" ht="12.7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</row>
    <row r="236" spans="1:17" ht="12.7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</row>
    <row r="237" spans="1:17" ht="12.7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</row>
    <row r="238" spans="1:17" ht="12.7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</row>
    <row r="239" spans="1:17" ht="12.7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</row>
    <row r="240" spans="1:17" ht="12.7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</row>
    <row r="241" spans="1:17" ht="12.7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</row>
    <row r="242" spans="1:17" ht="12.7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</row>
    <row r="243" spans="1:17" ht="12.7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</row>
    <row r="244" spans="1:17" ht="12.7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</row>
    <row r="245" spans="1:17" ht="12.7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</row>
    <row r="246" spans="1:17" ht="12.7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</row>
    <row r="247" spans="1:17" ht="12.7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</row>
    <row r="248" spans="1:17" ht="12.7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</row>
    <row r="249" spans="1:17" ht="12.7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</row>
    <row r="250" spans="1:17" ht="12.7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</row>
    <row r="251" spans="1:17" ht="12.7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</row>
    <row r="252" spans="1:17" ht="12.7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</row>
    <row r="253" spans="1:17" ht="12.7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</row>
    <row r="254" spans="1:17" ht="12.7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</row>
    <row r="255" spans="1:17" ht="12.7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</row>
    <row r="256" spans="1:17" ht="12.7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</row>
    <row r="257" spans="1:17" ht="12.7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</row>
    <row r="258" spans="1:17" ht="12.7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</row>
    <row r="259" spans="1:17" ht="12.7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</row>
    <row r="260" spans="1:17" ht="12.7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</row>
    <row r="261" spans="1:17" ht="12.7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</row>
    <row r="262" spans="1:17" ht="12.7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</row>
    <row r="263" spans="1:17" ht="12.7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</row>
    <row r="264" spans="1:17" ht="12.7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</row>
    <row r="265" spans="1:17" ht="12.7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</row>
    <row r="266" spans="1:17" ht="12.7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</row>
    <row r="267" spans="1:17" ht="12.7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</row>
    <row r="268" spans="1:17" ht="12.7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</row>
    <row r="269" spans="1:17" ht="12.7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</row>
    <row r="270" spans="1:17" ht="12.7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</row>
    <row r="271" spans="1:17" ht="12.7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</row>
    <row r="272" spans="1:17" ht="12.7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</row>
    <row r="273" spans="1:17" ht="12.7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</row>
    <row r="274" spans="1:17" ht="12.7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</row>
    <row r="275" spans="1:17" ht="12.7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</row>
    <row r="276" spans="1:17" ht="12.7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</row>
    <row r="277" spans="1:17" ht="12.7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</row>
    <row r="278" spans="1:17" ht="12.7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</row>
    <row r="279" spans="1:17" ht="12.7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</row>
    <row r="280" spans="1:17" ht="12.7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</row>
    <row r="281" spans="1:17" ht="12.7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</row>
    <row r="282" spans="1:17" ht="12.7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</row>
    <row r="283" spans="1:17" ht="12.7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</row>
    <row r="284" spans="1:17" ht="12.7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</row>
    <row r="285" spans="1:17" ht="12.7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</row>
    <row r="286" spans="1:17" ht="12.7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</row>
    <row r="287" spans="1:17" ht="12.7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</row>
    <row r="288" spans="1:17" ht="12.7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</row>
    <row r="289" spans="1:17" ht="12.7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</row>
    <row r="290" spans="1:17" ht="12.7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</row>
    <row r="291" spans="1:17" ht="12.7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</row>
    <row r="292" spans="1:17" ht="12.7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</row>
    <row r="293" spans="1:17" ht="12.7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</row>
    <row r="294" spans="1:17" ht="12.7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</row>
    <row r="295" spans="1:17" ht="12.7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</row>
    <row r="296" spans="1:17" ht="12.7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</row>
    <row r="297" spans="1:17" ht="12.7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</row>
    <row r="298" spans="1:17" ht="12.7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</row>
    <row r="299" spans="1:17" ht="12.7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</row>
    <row r="300" spans="1:17" ht="12.7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</row>
    <row r="301" spans="1:17" ht="12.7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</row>
    <row r="302" spans="1:17" ht="12.7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</row>
    <row r="303" spans="1:17" ht="12.7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</row>
    <row r="304" spans="1:17" ht="12.7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</row>
    <row r="305" spans="1:17" ht="12.7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</row>
    <row r="306" spans="1:17" ht="12.7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</row>
    <row r="307" spans="1:17" ht="12.7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</row>
    <row r="308" spans="1:17" ht="12.7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</row>
    <row r="309" spans="1:17" ht="12.7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</row>
    <row r="310" spans="1:17" ht="12.7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</row>
    <row r="311" spans="1:17" ht="12.7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</row>
    <row r="312" spans="1:17" ht="12.7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</row>
    <row r="313" spans="1:17" ht="12.7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</row>
    <row r="314" spans="1:17" ht="12.7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</row>
    <row r="315" spans="1:17" ht="12.7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</row>
    <row r="316" spans="1:17" ht="12.7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</row>
    <row r="317" spans="1:17" ht="12.7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</row>
    <row r="318" spans="1:17" ht="12.7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</row>
    <row r="319" spans="1:17" ht="12.7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</row>
    <row r="320" spans="1:17" ht="12.7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</row>
    <row r="321" spans="1:17" ht="12.7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</row>
    <row r="322" spans="1:17" ht="12.7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</row>
    <row r="323" spans="1:17" ht="12.7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</row>
    <row r="324" spans="1:17" ht="12.7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</row>
    <row r="325" spans="1:17" ht="12.7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</row>
    <row r="326" spans="1:17" ht="12.7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</row>
    <row r="327" spans="1:17" ht="12.7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</row>
    <row r="328" spans="1:17" ht="12.7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</row>
    <row r="329" spans="1:17" ht="12.7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</row>
    <row r="330" spans="1:17" ht="12.7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</row>
    <row r="331" spans="1:17" ht="12.7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</row>
    <row r="332" spans="1:17" ht="12.7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</row>
    <row r="333" spans="1:17" ht="12.7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</row>
    <row r="334" spans="1:17" ht="12.7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</row>
    <row r="335" spans="1:17" ht="12.7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</row>
    <row r="336" spans="1:17" ht="12.7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</row>
    <row r="337" spans="1:17" ht="12.7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</row>
    <row r="338" spans="1:17" ht="12.7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</row>
    <row r="339" spans="1:17" ht="12.7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</row>
    <row r="340" spans="1:17" ht="12.7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</row>
    <row r="341" spans="1:17" ht="12.7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</row>
    <row r="342" spans="1:17" ht="12.7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</row>
    <row r="343" spans="1:17" ht="12.7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</row>
    <row r="344" spans="1:17" ht="12.7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</row>
    <row r="345" spans="1:17" ht="12.7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</row>
    <row r="346" spans="1:17" ht="12.7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</row>
    <row r="347" spans="1:17" ht="12.7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</row>
    <row r="348" spans="1:17" ht="12.7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</row>
    <row r="349" spans="1:17" ht="12.7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</row>
    <row r="350" spans="1:17" ht="12.7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</row>
    <row r="351" spans="1:17" ht="12.7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</row>
    <row r="352" spans="1:17" ht="12.7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</row>
    <row r="353" spans="1:17" ht="12.7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</row>
    <row r="354" spans="1:17" ht="12.7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</row>
    <row r="355" spans="1:17" ht="12.7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</row>
    <row r="356" spans="1:17" ht="12.7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</row>
    <row r="357" spans="1:17" ht="12.7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</row>
    <row r="358" spans="1:17" ht="12.7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</row>
    <row r="359" spans="1:17" ht="12.7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</row>
    <row r="360" spans="1:17" ht="12.7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</row>
    <row r="361" spans="1:17" ht="12.7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</row>
    <row r="362" spans="1:17" ht="12.7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</row>
    <row r="363" spans="1:17" ht="12.7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</row>
    <row r="364" spans="1:17" ht="12.7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</row>
    <row r="365" spans="1:17" ht="12.7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</row>
    <row r="366" spans="1:17" ht="12.7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</row>
    <row r="367" spans="1:17" ht="12.7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</row>
    <row r="368" spans="1:17" ht="12.7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</row>
    <row r="369" spans="1:17" ht="12.7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</row>
    <row r="370" spans="1:17" ht="12.7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</row>
    <row r="371" spans="1:17" ht="12.7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</row>
    <row r="372" spans="1:17" ht="12.7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</row>
    <row r="373" spans="1:17" ht="12.7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</row>
    <row r="374" spans="1:17" ht="12.7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</row>
    <row r="375" spans="1:17" ht="12.7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</row>
    <row r="376" spans="1:17" ht="12.7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</row>
    <row r="377" spans="1:17" ht="12.7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</row>
    <row r="378" spans="1:17" ht="12.7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</row>
    <row r="379" spans="1:17" ht="12.7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</row>
    <row r="380" spans="1:17" ht="12.7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</row>
    <row r="381" spans="1:17" ht="12.7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</row>
    <row r="382" spans="1:17" ht="12.7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</row>
    <row r="383" spans="1:17" ht="12.7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</row>
    <row r="384" spans="1:17" ht="12.7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</row>
    <row r="385" spans="1:17" ht="12.7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</row>
    <row r="386" spans="1:17" ht="12.7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</row>
    <row r="387" spans="1:17" ht="12.7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</row>
    <row r="388" spans="1:17" ht="12.7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</row>
    <row r="389" spans="1:17" ht="12.7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</row>
    <row r="390" spans="1:17" ht="12.7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</row>
    <row r="391" spans="1:17" ht="12.7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</row>
    <row r="392" spans="1:17" ht="12.7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</row>
    <row r="393" spans="1:17" ht="12.7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</row>
    <row r="394" spans="1:17" ht="12.7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</row>
    <row r="395" spans="1:17" ht="12.7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</row>
    <row r="396" spans="1:17" ht="12.75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</row>
  </sheetData>
  <mergeCells count="2">
    <mergeCell ref="C1:G1"/>
    <mergeCell ref="H1:I1"/>
  </mergeCells>
  <phoneticPr fontId="2" type="noConversion"/>
  <hyperlinks>
    <hyperlink ref="A36" r:id="rId1"/>
    <hyperlink ref="C1" r:id="rId2"/>
    <hyperlink ref="A24" r:id="rId3"/>
  </hyperlinks>
  <pageMargins left="0.7" right="0.7" top="0.78740157499999996" bottom="0.78740157499999996" header="0.3" footer="0.3"/>
  <pageSetup paperSize="9" orientation="portrait" verticalDpi="0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L220"/>
  <sheetViews>
    <sheetView showGridLines="0" tabSelected="1" zoomScaleNormal="100" workbookViewId="0">
      <pane ySplit="1" topLeftCell="A2" activePane="bottomLeft" state="frozen"/>
      <selection pane="bottomLeft" activeCell="N8" sqref="N8"/>
    </sheetView>
  </sheetViews>
  <sheetFormatPr baseColWidth="10" defaultRowHeight="12.75"/>
  <cols>
    <col min="1" max="1" width="36.7109375" style="1" customWidth="1"/>
    <col min="2" max="2" width="17.7109375" style="1" customWidth="1"/>
    <col min="3" max="3" width="14" style="1" customWidth="1"/>
    <col min="4" max="4" width="4.7109375" style="1" customWidth="1"/>
    <col min="5" max="5" width="7.7109375" style="98" customWidth="1"/>
    <col min="6" max="6" width="7.7109375" style="9" customWidth="1"/>
    <col min="7" max="7" width="4.7109375" style="1" customWidth="1"/>
    <col min="8" max="8" width="42.140625" style="1" customWidth="1"/>
    <col min="9" max="10" width="17.7109375" style="1" customWidth="1"/>
    <col min="11" max="11" width="3.7109375" style="1" customWidth="1"/>
    <col min="12" max="16384" width="11.42578125" style="1"/>
  </cols>
  <sheetData>
    <row r="1" spans="1:12" ht="42" customHeight="1">
      <c r="A1" s="115"/>
      <c r="B1" s="116"/>
      <c r="C1" s="150"/>
      <c r="D1" s="150"/>
      <c r="E1" s="150"/>
      <c r="F1" s="150"/>
      <c r="G1" s="150"/>
      <c r="H1" s="124"/>
      <c r="I1" s="117"/>
      <c r="J1" s="147" t="s">
        <v>141</v>
      </c>
      <c r="K1" s="147"/>
      <c r="L1" s="116"/>
    </row>
    <row r="2" spans="1:12" s="71" customFormat="1" ht="34.5" customHeight="1">
      <c r="A2" s="129" t="s">
        <v>137</v>
      </c>
      <c r="B2" s="23"/>
      <c r="C2" s="129" t="s">
        <v>148</v>
      </c>
      <c r="D2" s="129"/>
      <c r="E2" s="129"/>
      <c r="F2" s="129"/>
      <c r="G2" s="129"/>
      <c r="H2" s="129"/>
      <c r="I2" s="10"/>
      <c r="J2" s="129" t="s">
        <v>149</v>
      </c>
      <c r="K2" s="10"/>
    </row>
    <row r="3" spans="1:12" s="71" customFormat="1" ht="13.5" customHeight="1">
      <c r="A3" s="22" t="s">
        <v>64</v>
      </c>
      <c r="B3" s="148" t="s">
        <v>65</v>
      </c>
      <c r="C3" s="148"/>
      <c r="D3" s="149"/>
      <c r="E3" s="149"/>
      <c r="F3" s="149"/>
      <c r="G3" s="89"/>
      <c r="H3" s="25" t="s">
        <v>66</v>
      </c>
      <c r="I3" s="10"/>
      <c r="J3" s="25"/>
      <c r="K3" s="10"/>
    </row>
    <row r="4" spans="1:12" s="71" customFormat="1" ht="13.5" customHeight="1">
      <c r="A4" s="12"/>
      <c r="B4" s="36"/>
      <c r="C4" s="10"/>
      <c r="D4" s="10"/>
      <c r="E4" s="90"/>
      <c r="F4" s="11"/>
      <c r="G4" s="10"/>
      <c r="H4" s="10"/>
      <c r="I4" s="10"/>
      <c r="J4" s="10"/>
      <c r="K4" s="10"/>
    </row>
    <row r="5" spans="1:12" s="71" customFormat="1" ht="13.5" customHeight="1">
      <c r="A5" s="22" t="s">
        <v>67</v>
      </c>
      <c r="C5" s="10"/>
      <c r="D5" s="10"/>
      <c r="E5" s="91"/>
      <c r="F5" s="33"/>
      <c r="G5" s="28"/>
      <c r="J5" s="10"/>
      <c r="K5" s="10"/>
    </row>
    <row r="6" spans="1:12" s="71" customFormat="1" ht="13.5" customHeight="1">
      <c r="C6" s="10"/>
      <c r="D6" s="10"/>
      <c r="E6" s="91"/>
      <c r="F6" s="33"/>
      <c r="G6" s="27"/>
      <c r="H6" s="21"/>
      <c r="I6" s="42" t="s">
        <v>25</v>
      </c>
      <c r="J6" s="42" t="s">
        <v>24</v>
      </c>
      <c r="K6" s="10"/>
    </row>
    <row r="7" spans="1:12" s="71" customFormat="1" ht="13.5" customHeight="1" thickBot="1">
      <c r="A7" s="21" t="s">
        <v>68</v>
      </c>
      <c r="B7" s="123">
        <v>50</v>
      </c>
      <c r="C7" s="23"/>
      <c r="D7" s="10"/>
      <c r="E7" s="92"/>
      <c r="F7" s="29"/>
      <c r="G7" s="27"/>
      <c r="H7" s="21" t="s">
        <v>20</v>
      </c>
      <c r="I7" s="39" t="e">
        <f ca="1">SUM(Cashflowplan!O15:O134)+$I$15*(1+$B$38)^10-$I$17</f>
        <v>#NAME?</v>
      </c>
      <c r="J7" s="37" t="e">
        <f ca="1">SUM(Cashflowplan!L15:L134)+$I$15*(1+$B$38)^10-$I$17</f>
        <v>#NAME?</v>
      </c>
      <c r="K7" s="10"/>
    </row>
    <row r="8" spans="1:12" s="71" customFormat="1" ht="13.5" customHeight="1" thickBot="1">
      <c r="A8" s="21" t="s">
        <v>69</v>
      </c>
      <c r="B8" s="123">
        <f>$B$7*$B$9</f>
        <v>150000</v>
      </c>
      <c r="C8" s="46"/>
      <c r="D8" s="10"/>
      <c r="E8" s="94"/>
      <c r="F8" s="30"/>
      <c r="G8" s="27"/>
      <c r="H8" s="21" t="s">
        <v>72</v>
      </c>
      <c r="I8" s="43">
        <v>3.4616341234851036E-2</v>
      </c>
      <c r="J8" s="38">
        <v>3.9660043430779397E-2</v>
      </c>
      <c r="K8" s="10"/>
    </row>
    <row r="9" spans="1:12" s="71" customFormat="1" ht="13.5" customHeight="1" thickBot="1">
      <c r="A9" s="21" t="s">
        <v>70</v>
      </c>
      <c r="B9" s="123">
        <v>3000</v>
      </c>
      <c r="C9" s="46"/>
      <c r="D9" s="10"/>
      <c r="E9" s="93"/>
      <c r="F9" s="69"/>
      <c r="G9" s="27"/>
      <c r="H9" s="21" t="s">
        <v>73</v>
      </c>
      <c r="I9" s="43">
        <v>3.6982384709122677E-2</v>
      </c>
      <c r="J9" s="38">
        <v>2.9585557974633522E-2</v>
      </c>
      <c r="K9" s="10"/>
    </row>
    <row r="10" spans="1:12" s="71" customFormat="1" ht="13.5" hidden="1" customHeight="1" thickBot="1">
      <c r="A10" s="21" t="s">
        <v>135</v>
      </c>
      <c r="B10" s="126">
        <v>0.1</v>
      </c>
      <c r="C10" s="46">
        <f>B10*B7*B9</f>
        <v>15000</v>
      </c>
      <c r="E10" s="93"/>
      <c r="F10" s="69"/>
      <c r="G10" s="27"/>
      <c r="K10" s="10"/>
    </row>
    <row r="11" spans="1:12" s="71" customFormat="1" ht="13.5" hidden="1" customHeight="1" thickBot="1">
      <c r="A11" s="21" t="s">
        <v>71</v>
      </c>
      <c r="B11" s="126">
        <v>0.15</v>
      </c>
      <c r="C11" s="46">
        <f>B11*B8</f>
        <v>22500</v>
      </c>
      <c r="E11" s="94"/>
      <c r="F11" s="30"/>
      <c r="G11" s="27"/>
      <c r="K11" s="10"/>
    </row>
    <row r="12" spans="1:12" s="71" customFormat="1" ht="13.5" hidden="1" customHeight="1" thickBot="1">
      <c r="A12" s="21"/>
      <c r="E12" s="91"/>
      <c r="F12" s="33"/>
      <c r="G12" s="27"/>
      <c r="H12" s="13"/>
      <c r="I12" s="40"/>
      <c r="J12" s="13"/>
      <c r="K12" s="10"/>
    </row>
    <row r="13" spans="1:12" s="71" customFormat="1" ht="13.5" hidden="1" customHeight="1">
      <c r="A13" s="24" t="s">
        <v>136</v>
      </c>
      <c r="B13" s="20"/>
      <c r="C13" s="20"/>
      <c r="E13" s="91"/>
      <c r="F13" s="33"/>
      <c r="G13" s="27"/>
      <c r="H13" s="24" t="s">
        <v>66</v>
      </c>
      <c r="I13" s="41"/>
      <c r="J13" s="20"/>
      <c r="K13" s="10"/>
    </row>
    <row r="14" spans="1:12" s="71" customFormat="1" ht="13.5" hidden="1" customHeight="1">
      <c r="A14" s="21"/>
      <c r="B14" s="10"/>
      <c r="C14" s="10"/>
      <c r="E14" s="94"/>
      <c r="F14" s="33"/>
      <c r="G14" s="10"/>
      <c r="K14" s="10"/>
    </row>
    <row r="15" spans="1:12" s="71" customFormat="1" ht="13.5" hidden="1" customHeight="1" thickBot="1">
      <c r="A15" s="21" t="s">
        <v>74</v>
      </c>
      <c r="B15" s="125">
        <v>0.01</v>
      </c>
      <c r="C15" s="46">
        <f>B15*B$8</f>
        <v>1500</v>
      </c>
      <c r="E15" s="94"/>
      <c r="F15" s="30"/>
      <c r="G15" s="10"/>
      <c r="H15" s="21" t="s">
        <v>53</v>
      </c>
      <c r="I15" s="39">
        <f>B8</f>
        <v>150000</v>
      </c>
      <c r="J15" s="10"/>
      <c r="K15" s="10"/>
    </row>
    <row r="16" spans="1:12" s="71" customFormat="1" ht="13.5" hidden="1" customHeight="1" thickBot="1">
      <c r="A16" s="21" t="s">
        <v>75</v>
      </c>
      <c r="B16" s="125">
        <v>3.7499999999999999E-2</v>
      </c>
      <c r="C16" s="46">
        <f t="shared" ref="C16:C22" si="0">B16*B$8</f>
        <v>5625</v>
      </c>
      <c r="E16" s="94"/>
      <c r="F16" s="30"/>
      <c r="G16" s="10"/>
      <c r="H16" s="21" t="s">
        <v>49</v>
      </c>
      <c r="I16" s="39">
        <f>C10</f>
        <v>15000</v>
      </c>
      <c r="J16" s="10"/>
      <c r="K16" s="10"/>
    </row>
    <row r="17" spans="1:11" s="71" customFormat="1" ht="13.5" hidden="1" customHeight="1" thickBot="1">
      <c r="A17" s="21" t="s">
        <v>76</v>
      </c>
      <c r="B17" s="125">
        <v>0</v>
      </c>
      <c r="C17" s="46">
        <f t="shared" si="0"/>
        <v>0</v>
      </c>
      <c r="E17" s="94"/>
      <c r="F17" s="30"/>
      <c r="G17" s="10"/>
      <c r="H17" s="21" t="s">
        <v>33</v>
      </c>
      <c r="I17" s="86">
        <f>SUM(I15:I16)</f>
        <v>165000</v>
      </c>
      <c r="J17" s="10"/>
      <c r="K17" s="10"/>
    </row>
    <row r="18" spans="1:11" s="71" customFormat="1" ht="13.5" hidden="1" customHeight="1" thickBot="1">
      <c r="A18" s="21" t="s">
        <v>77</v>
      </c>
      <c r="B18" s="125">
        <v>0</v>
      </c>
      <c r="C18" s="46">
        <f t="shared" si="0"/>
        <v>0</v>
      </c>
      <c r="E18" s="94"/>
      <c r="F18" s="30"/>
      <c r="G18" s="10"/>
      <c r="H18" s="21"/>
      <c r="I18" s="73"/>
      <c r="J18" s="10"/>
      <c r="K18" s="10"/>
    </row>
    <row r="19" spans="1:11" s="71" customFormat="1" ht="13.5" hidden="1" customHeight="1" thickBot="1">
      <c r="A19" s="21" t="s">
        <v>78</v>
      </c>
      <c r="B19" s="125">
        <v>3.5700000000000003E-2</v>
      </c>
      <c r="C19" s="46">
        <f t="shared" si="0"/>
        <v>5355</v>
      </c>
      <c r="E19" s="94"/>
      <c r="F19" s="30"/>
      <c r="G19" s="10"/>
      <c r="H19" s="21"/>
      <c r="I19" s="73"/>
      <c r="J19" s="10"/>
      <c r="K19" s="10"/>
    </row>
    <row r="20" spans="1:11" s="71" customFormat="1" ht="13.5" hidden="1" customHeight="1" thickBot="1">
      <c r="A20" s="21" t="s">
        <v>79</v>
      </c>
      <c r="B20" s="125">
        <v>0</v>
      </c>
      <c r="C20" s="46">
        <f t="shared" si="0"/>
        <v>0</v>
      </c>
      <c r="D20" s="10"/>
      <c r="E20" s="94"/>
      <c r="F20" s="30"/>
      <c r="G20" s="10"/>
      <c r="J20" s="10"/>
      <c r="K20" s="10"/>
    </row>
    <row r="21" spans="1:11" s="71" customFormat="1" ht="13.5" hidden="1" customHeight="1" thickBot="1">
      <c r="A21" s="21" t="s">
        <v>80</v>
      </c>
      <c r="B21" s="125">
        <v>1.8E-3</v>
      </c>
      <c r="C21" s="46">
        <f t="shared" si="0"/>
        <v>270</v>
      </c>
      <c r="D21" s="10"/>
      <c r="E21" s="94"/>
      <c r="F21" s="30"/>
      <c r="G21" s="10"/>
      <c r="H21" s="21"/>
      <c r="I21" s="73"/>
      <c r="J21" s="10"/>
      <c r="K21" s="10"/>
    </row>
    <row r="22" spans="1:11" s="71" customFormat="1" ht="13.5" hidden="1" customHeight="1" thickBot="1">
      <c r="A22" s="21" t="s">
        <v>81</v>
      </c>
      <c r="B22" s="125">
        <v>1.4999999999999999E-2</v>
      </c>
      <c r="C22" s="46">
        <f t="shared" si="0"/>
        <v>2250</v>
      </c>
      <c r="D22" s="10"/>
      <c r="E22" s="94"/>
      <c r="F22" s="30"/>
      <c r="G22" s="23"/>
      <c r="H22" s="23"/>
      <c r="I22" s="45"/>
      <c r="J22" s="23"/>
      <c r="K22" s="23"/>
    </row>
    <row r="23" spans="1:11" s="71" customFormat="1" ht="13.5" hidden="1" customHeight="1" collapsed="1" thickBot="1">
      <c r="A23" s="21"/>
      <c r="E23" s="94"/>
      <c r="F23" s="30"/>
      <c r="G23" s="23"/>
      <c r="H23" s="13"/>
      <c r="I23" s="40"/>
      <c r="J23" s="13"/>
      <c r="K23" s="23"/>
    </row>
    <row r="24" spans="1:11" s="71" customFormat="1" ht="13.5" hidden="1" customHeight="1">
      <c r="A24" s="24" t="s">
        <v>82</v>
      </c>
      <c r="B24" s="20"/>
      <c r="C24" s="20"/>
      <c r="E24" s="94"/>
      <c r="F24" s="30"/>
      <c r="G24" s="23"/>
      <c r="H24" s="24" t="s">
        <v>66</v>
      </c>
      <c r="I24" s="41"/>
      <c r="J24" s="20"/>
      <c r="K24" s="23"/>
    </row>
    <row r="25" spans="1:11" s="71" customFormat="1" ht="13.5" hidden="1" customHeight="1">
      <c r="A25" s="74"/>
      <c r="C25" s="10"/>
      <c r="E25" s="94"/>
      <c r="F25" s="30"/>
      <c r="G25" s="23"/>
      <c r="J25" s="23"/>
      <c r="K25" s="23"/>
    </row>
    <row r="26" spans="1:11" s="71" customFormat="1" ht="13.5" hidden="1" customHeight="1">
      <c r="A26" s="22" t="s">
        <v>83</v>
      </c>
      <c r="C26" s="10"/>
      <c r="E26" s="94"/>
      <c r="F26" s="30"/>
      <c r="G26" s="23"/>
      <c r="J26" s="23"/>
      <c r="K26" s="23"/>
    </row>
    <row r="27" spans="1:11" s="71" customFormat="1" ht="13.5" hidden="1" customHeight="1">
      <c r="C27" s="46"/>
      <c r="E27" s="94"/>
      <c r="F27" s="30"/>
      <c r="G27" s="23"/>
      <c r="J27" s="23"/>
      <c r="K27" s="23"/>
    </row>
    <row r="28" spans="1:11" s="71" customFormat="1" ht="13.5" customHeight="1" thickBot="1">
      <c r="A28" s="21" t="s">
        <v>84</v>
      </c>
      <c r="B28" s="123">
        <v>12</v>
      </c>
      <c r="C28" s="46"/>
      <c r="E28" s="92"/>
      <c r="F28" s="29"/>
      <c r="G28" s="23"/>
      <c r="H28" s="21" t="s">
        <v>85</v>
      </c>
      <c r="I28" s="39">
        <f>B28*B7</f>
        <v>600</v>
      </c>
      <c r="J28" s="23"/>
      <c r="K28" s="23"/>
    </row>
    <row r="29" spans="1:11" s="71" customFormat="1" ht="13.5" hidden="1" customHeight="1">
      <c r="C29" s="23"/>
      <c r="E29" s="94"/>
      <c r="F29" s="30"/>
      <c r="G29" s="26"/>
      <c r="J29" s="23"/>
      <c r="K29" s="23"/>
    </row>
    <row r="30" spans="1:11" s="71" customFormat="1" ht="13.5" hidden="1" customHeight="1">
      <c r="A30" s="22" t="s">
        <v>86</v>
      </c>
      <c r="C30" s="23"/>
      <c r="E30" s="94"/>
      <c r="F30" s="30"/>
      <c r="G30" s="10"/>
      <c r="J30" s="10"/>
      <c r="K30" s="10"/>
    </row>
    <row r="31" spans="1:11" s="71" customFormat="1" ht="13.5" hidden="1" customHeight="1">
      <c r="C31" s="23"/>
      <c r="E31" s="94"/>
      <c r="F31" s="30"/>
      <c r="G31" s="10"/>
      <c r="J31" s="10"/>
      <c r="K31" s="10"/>
    </row>
    <row r="32" spans="1:11" s="71" customFormat="1" ht="13.5" hidden="1" customHeight="1" thickBot="1">
      <c r="A32" s="21" t="s">
        <v>87</v>
      </c>
      <c r="B32" s="127">
        <f>B8*0.001</f>
        <v>150</v>
      </c>
      <c r="C32" s="46">
        <f>B32*12</f>
        <v>1800</v>
      </c>
      <c r="D32" s="10"/>
      <c r="E32" s="93"/>
      <c r="F32" s="69"/>
      <c r="G32" s="10"/>
      <c r="H32" s="21" t="s">
        <v>19</v>
      </c>
      <c r="I32" s="39">
        <f>I28*(1-B36)</f>
        <v>570</v>
      </c>
      <c r="J32" s="10"/>
      <c r="K32" s="10"/>
    </row>
    <row r="33" spans="1:11" s="71" customFormat="1" ht="13.5" hidden="1" customHeight="1" thickBot="1">
      <c r="A33" s="21" t="s">
        <v>88</v>
      </c>
      <c r="B33" s="127">
        <f>B8*0.001</f>
        <v>150</v>
      </c>
      <c r="C33" s="46"/>
      <c r="D33" s="10"/>
      <c r="E33" s="94"/>
      <c r="F33" s="30"/>
      <c r="G33" s="10"/>
      <c r="H33" s="21" t="s">
        <v>92</v>
      </c>
      <c r="I33" s="39" t="e">
        <f ca="1">SUM(Cashflowplan!H15:H134)</f>
        <v>#NAME?</v>
      </c>
    </row>
    <row r="34" spans="1:11" s="71" customFormat="1" ht="13.5" hidden="1" customHeight="1" thickBot="1">
      <c r="A34" s="21" t="s">
        <v>89</v>
      </c>
      <c r="B34" s="127">
        <f>B8*0.0025</f>
        <v>375</v>
      </c>
      <c r="C34" s="46"/>
      <c r="D34" s="10"/>
      <c r="E34" s="94"/>
      <c r="F34" s="30"/>
      <c r="G34" s="10"/>
      <c r="H34" s="21" t="s">
        <v>93</v>
      </c>
      <c r="I34" s="39" t="e">
        <f ca="1">SUM(Cashflowplan!$H$15:$H$194)</f>
        <v>#NAME?</v>
      </c>
    </row>
    <row r="35" spans="1:11" s="71" customFormat="1" ht="13.5" hidden="1" customHeight="1" thickBot="1">
      <c r="A35" s="21" t="s">
        <v>90</v>
      </c>
      <c r="B35" s="127">
        <v>0</v>
      </c>
      <c r="C35" s="46"/>
      <c r="D35" s="10"/>
      <c r="E35" s="94"/>
      <c r="F35" s="30"/>
      <c r="G35" s="10"/>
      <c r="H35" s="21" t="s">
        <v>94</v>
      </c>
      <c r="I35" s="39">
        <f>I15/(I28*12)</f>
        <v>20.833333333333332</v>
      </c>
    </row>
    <row r="36" spans="1:11" s="71" customFormat="1" ht="13.5" hidden="1" customHeight="1" thickBot="1">
      <c r="A36" s="21" t="s">
        <v>91</v>
      </c>
      <c r="B36" s="126">
        <v>0.05</v>
      </c>
      <c r="C36" s="46">
        <f>I28*12*B36</f>
        <v>360</v>
      </c>
      <c r="D36" s="10"/>
      <c r="E36" s="94"/>
      <c r="F36" s="30"/>
      <c r="G36" s="10"/>
      <c r="H36" s="21" t="s">
        <v>46</v>
      </c>
      <c r="I36" s="39">
        <f>B32*12+B33+B34+B35</f>
        <v>2325</v>
      </c>
    </row>
    <row r="37" spans="1:11" s="71" customFormat="1" ht="13.5" hidden="1" customHeight="1" thickBot="1">
      <c r="A37" s="21" t="s">
        <v>23</v>
      </c>
      <c r="B37" s="126">
        <v>0.02</v>
      </c>
      <c r="C37" s="46">
        <f>B28*B37</f>
        <v>0.24</v>
      </c>
      <c r="D37" s="10"/>
      <c r="E37" s="94"/>
      <c r="F37" s="30"/>
      <c r="G37" s="10"/>
      <c r="H37" s="21" t="s">
        <v>95</v>
      </c>
      <c r="I37" s="39">
        <f>$I$15*(1+$B$38)^10</f>
        <v>182849.16299921356</v>
      </c>
    </row>
    <row r="38" spans="1:11" s="71" customFormat="1" ht="13.5" hidden="1" customHeight="1" thickBot="1">
      <c r="A38" s="21" t="s">
        <v>22</v>
      </c>
      <c r="B38" s="126">
        <v>0.02</v>
      </c>
      <c r="C38" s="46">
        <f>I15*B38</f>
        <v>3000</v>
      </c>
      <c r="D38" s="10"/>
      <c r="E38" s="92"/>
      <c r="F38" s="29"/>
      <c r="G38" s="10"/>
      <c r="H38" s="21" t="s">
        <v>96</v>
      </c>
      <c r="I38" s="39">
        <f>$I$15*(1+$B$38)^15</f>
        <v>201880.25074861938</v>
      </c>
    </row>
    <row r="39" spans="1:11" s="71" customFormat="1" ht="13.5" hidden="1" customHeight="1" thickBot="1">
      <c r="A39" s="21" t="s">
        <v>32</v>
      </c>
      <c r="B39" s="126">
        <v>0.02</v>
      </c>
      <c r="C39" s="46">
        <f>I39*B39</f>
        <v>2550.0007769000003</v>
      </c>
      <c r="D39" s="23"/>
      <c r="E39" s="92"/>
      <c r="F39" s="29"/>
      <c r="G39" s="10"/>
      <c r="H39" s="21" t="s">
        <v>29</v>
      </c>
      <c r="I39" s="39">
        <f>(I15+B15+B17+B18+B19+B20)*(1-B11)</f>
        <v>127500.03884500002</v>
      </c>
    </row>
    <row r="40" spans="1:11" s="71" customFormat="1" ht="13.5" hidden="1" customHeight="1" collapsed="1" thickBot="1">
      <c r="D40" s="23"/>
      <c r="E40" s="91"/>
      <c r="F40" s="33"/>
      <c r="G40" s="23"/>
      <c r="H40" s="23"/>
      <c r="I40" s="45"/>
      <c r="J40" s="23"/>
      <c r="K40" s="23"/>
    </row>
    <row r="41" spans="1:11" s="71" customFormat="1" ht="13.5" hidden="1" customHeight="1">
      <c r="A41" s="24" t="s">
        <v>97</v>
      </c>
      <c r="B41" s="20"/>
      <c r="C41" s="20"/>
      <c r="D41" s="23"/>
      <c r="E41" s="91"/>
      <c r="F41" s="33"/>
      <c r="G41" s="23"/>
      <c r="H41" s="24" t="s">
        <v>66</v>
      </c>
      <c r="I41" s="85"/>
      <c r="J41" s="85"/>
      <c r="K41" s="23"/>
    </row>
    <row r="42" spans="1:11" s="71" customFormat="1" ht="13.5" hidden="1" customHeight="1">
      <c r="D42" s="23"/>
      <c r="E42" s="91"/>
      <c r="F42" s="33"/>
      <c r="G42" s="23"/>
      <c r="I42" s="84" t="s">
        <v>25</v>
      </c>
      <c r="J42" s="84" t="s">
        <v>24</v>
      </c>
      <c r="K42" s="23"/>
    </row>
    <row r="43" spans="1:11" s="71" customFormat="1" ht="13.5" customHeight="1" thickBot="1">
      <c r="A43" s="21" t="s">
        <v>98</v>
      </c>
      <c r="B43" s="123">
        <v>15</v>
      </c>
      <c r="D43" s="23"/>
      <c r="E43" s="94"/>
      <c r="F43" s="30"/>
      <c r="G43" s="23"/>
      <c r="H43" s="21" t="s">
        <v>50</v>
      </c>
      <c r="I43" s="39" t="e">
        <f ca="1">SUM(Cashflowplan!$O$15:$O$194)+$I$15*(1+$B$38)^15-$I$17</f>
        <v>#NAME?</v>
      </c>
      <c r="J43" s="39" t="e">
        <f ca="1">SUM(Cashflowplan!$L$15:$L$194)+$I$15*(1+$B$38)^15-$I$17</f>
        <v>#NAME?</v>
      </c>
      <c r="K43" s="23"/>
    </row>
    <row r="44" spans="1:11" s="71" customFormat="1" ht="13.5" customHeight="1" thickBot="1">
      <c r="A44" s="21" t="s">
        <v>99</v>
      </c>
      <c r="B44" s="123">
        <v>50000</v>
      </c>
      <c r="E44" s="94"/>
      <c r="F44" s="30"/>
      <c r="G44" s="23"/>
      <c r="H44" s="21" t="s">
        <v>51</v>
      </c>
      <c r="I44" s="43">
        <v>3.7656247985719933E-2</v>
      </c>
      <c r="J44" s="38">
        <v>4.2930779925572399E-2</v>
      </c>
      <c r="K44" s="23"/>
    </row>
    <row r="45" spans="1:11" s="71" customFormat="1" ht="13.5" customHeight="1" thickBot="1">
      <c r="A45" s="21" t="s">
        <v>30</v>
      </c>
      <c r="B45" s="128">
        <v>0.35</v>
      </c>
      <c r="E45" s="94"/>
      <c r="F45" s="30"/>
      <c r="G45" s="23"/>
      <c r="H45" s="21" t="s">
        <v>52</v>
      </c>
      <c r="I45" s="43">
        <v>1.5487451597665005E-2</v>
      </c>
      <c r="J45" s="38">
        <v>1.3387718351113045E-2</v>
      </c>
      <c r="K45" s="23"/>
    </row>
    <row r="46" spans="1:11" s="71" customFormat="1" ht="13.5" hidden="1" customHeight="1" thickBot="1">
      <c r="A46" s="21" t="s">
        <v>100</v>
      </c>
      <c r="B46" s="126">
        <v>0.04</v>
      </c>
      <c r="E46" s="94"/>
      <c r="F46" s="30"/>
      <c r="G46" s="23"/>
      <c r="K46" s="23"/>
    </row>
    <row r="47" spans="1:11" s="71" customFormat="1" ht="13.5" hidden="1" customHeight="1" thickBot="1">
      <c r="A47" s="21" t="s">
        <v>31</v>
      </c>
      <c r="B47" s="126">
        <v>0.02</v>
      </c>
      <c r="E47" s="94"/>
      <c r="F47" s="30"/>
      <c r="G47" s="23"/>
    </row>
    <row r="48" spans="1:11" s="71" customFormat="1" ht="13.5" hidden="1" customHeight="1" collapsed="1" thickBot="1">
      <c r="A48" s="21"/>
      <c r="E48" s="94"/>
      <c r="F48" s="30"/>
      <c r="G48" s="23"/>
      <c r="H48" s="23"/>
      <c r="I48" s="45"/>
      <c r="J48" s="23"/>
    </row>
    <row r="49" spans="1:11" s="71" customFormat="1" ht="13.5" hidden="1" customHeight="1">
      <c r="A49" s="24" t="s">
        <v>101</v>
      </c>
      <c r="B49" s="20"/>
      <c r="C49" s="20"/>
      <c r="E49" s="91"/>
      <c r="F49" s="33"/>
      <c r="G49" s="10"/>
      <c r="H49" s="24" t="s">
        <v>66</v>
      </c>
      <c r="I49" s="85"/>
      <c r="J49" s="85"/>
    </row>
    <row r="50" spans="1:11" s="71" customFormat="1" ht="13.5" hidden="1" customHeight="1">
      <c r="D50" s="26"/>
      <c r="E50" s="94"/>
      <c r="F50" s="30"/>
      <c r="G50" s="10"/>
      <c r="J50" s="10"/>
      <c r="K50" s="10"/>
    </row>
    <row r="51" spans="1:11" s="71" customFormat="1" ht="13.5" customHeight="1" thickBot="1">
      <c r="A51" s="21" t="s">
        <v>102</v>
      </c>
      <c r="B51" s="123">
        <v>180</v>
      </c>
      <c r="C51" s="10"/>
      <c r="D51" s="10"/>
      <c r="E51" s="92"/>
      <c r="F51" s="29"/>
      <c r="G51" s="10"/>
      <c r="H51" s="21" t="s">
        <v>105</v>
      </c>
      <c r="I51" s="39">
        <f ca="1">Cashflowplan!C6</f>
        <v>902.77393223579122</v>
      </c>
      <c r="J51" s="10"/>
      <c r="K51" s="10"/>
    </row>
    <row r="52" spans="1:11" s="71" customFormat="1" ht="13.5" customHeight="1" thickBot="1">
      <c r="A52" s="21" t="s">
        <v>34</v>
      </c>
      <c r="B52" s="128">
        <v>0.05</v>
      </c>
      <c r="C52" s="10"/>
      <c r="D52" s="10"/>
      <c r="E52" s="93"/>
      <c r="F52" s="69"/>
      <c r="G52" s="10"/>
      <c r="H52" s="21" t="s">
        <v>106</v>
      </c>
      <c r="I52" s="43">
        <f ca="1">Cashflowplan!C9</f>
        <v>4.6342287609244158E-2</v>
      </c>
      <c r="J52" s="10"/>
      <c r="K52" s="10"/>
    </row>
    <row r="53" spans="1:11" s="71" customFormat="1" ht="13.5" hidden="1" customHeight="1" thickBot="1">
      <c r="A53" s="21" t="s">
        <v>36</v>
      </c>
      <c r="B53" s="125">
        <f>(((1+ $B$52)^(1/12))-1)*12</f>
        <v>4.8889485403780242E-2</v>
      </c>
      <c r="C53" s="10"/>
      <c r="D53" s="10"/>
      <c r="E53" s="94"/>
      <c r="F53" s="30"/>
      <c r="G53" s="10"/>
      <c r="H53" s="21" t="s">
        <v>47</v>
      </c>
      <c r="I53" s="39">
        <f ca="1">MIN(B44,I17)</f>
        <v>50000</v>
      </c>
      <c r="J53" s="10"/>
      <c r="K53" s="10"/>
    </row>
    <row r="54" spans="1:11" s="71" customFormat="1" ht="13.5" hidden="1" customHeight="1">
      <c r="A54" s="88" t="s">
        <v>10</v>
      </c>
      <c r="B54" s="87">
        <v>1</v>
      </c>
      <c r="C54" s="10"/>
      <c r="D54" s="10"/>
      <c r="E54" s="94"/>
      <c r="F54" s="30"/>
      <c r="G54" s="10"/>
      <c r="H54" s="21" t="s">
        <v>107</v>
      </c>
      <c r="I54" s="39" t="e">
        <f ca="1">Cashflowplan!I15</f>
        <v>#NAME?</v>
      </c>
      <c r="J54" s="10"/>
      <c r="K54" s="10"/>
    </row>
    <row r="55" spans="1:11" s="71" customFormat="1" ht="13.5" hidden="1" customHeight="1">
      <c r="A55" s="88" t="s">
        <v>103</v>
      </c>
      <c r="B55" s="87">
        <v>0</v>
      </c>
      <c r="C55" s="10"/>
      <c r="D55" s="10"/>
      <c r="E55" s="94"/>
      <c r="F55" s="30"/>
      <c r="G55" s="10"/>
      <c r="H55" s="21" t="s">
        <v>108</v>
      </c>
      <c r="I55" s="39" t="e">
        <f ca="1">SUM(Cashflowplan!I15:I134)+I53</f>
        <v>#NAME?</v>
      </c>
      <c r="J55" s="10"/>
      <c r="K55" s="10"/>
    </row>
    <row r="56" spans="1:11" s="71" customFormat="1" ht="13.5" hidden="1" customHeight="1">
      <c r="A56" s="88" t="s">
        <v>104</v>
      </c>
      <c r="B56" s="87">
        <v>0</v>
      </c>
      <c r="E56" s="91"/>
      <c r="F56" s="33"/>
      <c r="G56" s="10"/>
      <c r="H56" s="21" t="s">
        <v>109</v>
      </c>
      <c r="I56" s="39" t="e">
        <f ca="1">SUM(Cashflowplan!$I$15:$I$194) + $I$53</f>
        <v>#NAME?</v>
      </c>
      <c r="J56" s="10"/>
    </row>
    <row r="57" spans="1:11" s="71" customFormat="1" ht="13.5" hidden="1" customHeight="1">
      <c r="E57" s="91"/>
      <c r="F57" s="33"/>
      <c r="G57" s="10"/>
      <c r="H57" s="21" t="s">
        <v>110</v>
      </c>
      <c r="I57" s="39">
        <f ca="1">(I17-I53)/B54</f>
        <v>115000</v>
      </c>
      <c r="J57" s="10"/>
      <c r="K57" s="10"/>
    </row>
    <row r="58" spans="1:11" s="71" customFormat="1" ht="13.5" hidden="1" customHeight="1">
      <c r="E58" s="91"/>
      <c r="F58" s="33"/>
      <c r="G58" s="10"/>
      <c r="H58" s="21" t="s">
        <v>48</v>
      </c>
      <c r="I58" s="39">
        <f ca="1">I57*B54</f>
        <v>115000</v>
      </c>
      <c r="J58" s="10"/>
      <c r="K58" s="10"/>
    </row>
    <row r="59" spans="1:11" s="71" customFormat="1" ht="13.5" hidden="1" customHeight="1">
      <c r="E59" s="91"/>
      <c r="F59" s="33"/>
      <c r="G59" s="10"/>
      <c r="H59" s="21" t="s">
        <v>111</v>
      </c>
      <c r="I59" s="39">
        <f ca="1">SUM(Cashflowplan!C15:D374)</f>
        <v>162499.30780244249</v>
      </c>
      <c r="J59" s="10"/>
      <c r="K59" s="10"/>
    </row>
    <row r="60" spans="1:11" s="71" customFormat="1" ht="13.5" hidden="1" customHeight="1">
      <c r="E60" s="91"/>
      <c r="F60" s="33"/>
      <c r="G60" s="10"/>
      <c r="H60" s="21" t="s">
        <v>112</v>
      </c>
      <c r="I60" s="39">
        <f ca="1">SUM(Cashflowplan!D15:D374)+I57*(B55+B56)</f>
        <v>47499.307802442338</v>
      </c>
      <c r="J60" s="10"/>
      <c r="K60" s="10"/>
    </row>
    <row r="61" spans="1:11" s="71" customFormat="1" ht="13.5" hidden="1" customHeight="1" collapsed="1">
      <c r="E61" s="91"/>
      <c r="F61" s="33"/>
      <c r="G61" s="10"/>
      <c r="H61" s="21" t="s">
        <v>113</v>
      </c>
      <c r="I61" s="39">
        <f>I15*0.8</f>
        <v>120000</v>
      </c>
      <c r="J61" s="10"/>
      <c r="K61" s="10"/>
    </row>
    <row r="62" spans="1:11" s="71" customFormat="1" ht="13.5" hidden="1" customHeight="1">
      <c r="E62" s="91"/>
      <c r="F62" s="33"/>
      <c r="G62" s="10"/>
      <c r="H62" s="21" t="s">
        <v>114</v>
      </c>
      <c r="I62" s="44">
        <f>I57/I61</f>
        <v>0.95833333333333337</v>
      </c>
      <c r="J62" s="10"/>
      <c r="K62" s="10"/>
    </row>
    <row r="63" spans="1:11" s="71" customFormat="1" ht="13.5" customHeight="1" thickBot="1">
      <c r="A63" s="2"/>
      <c r="B63" s="2"/>
      <c r="C63" s="10"/>
      <c r="D63" s="10"/>
      <c r="E63" s="95"/>
      <c r="F63" s="70"/>
      <c r="G63" s="10"/>
      <c r="H63" s="10"/>
      <c r="J63" s="10"/>
      <c r="K63" s="10"/>
    </row>
    <row r="64" spans="1:11" s="71" customFormat="1" ht="13.5" customHeight="1">
      <c r="A64" s="24" t="s">
        <v>115</v>
      </c>
      <c r="B64" s="20"/>
      <c r="C64" s="20"/>
      <c r="D64" s="10"/>
      <c r="E64" s="47"/>
      <c r="F64" s="32"/>
      <c r="G64" s="10"/>
      <c r="J64" s="10"/>
      <c r="K64" s="10"/>
    </row>
    <row r="65" spans="1:11" s="71" customFormat="1" ht="13.5" customHeight="1">
      <c r="A65" s="2"/>
      <c r="B65" s="2"/>
      <c r="C65" s="10"/>
      <c r="D65" s="10"/>
      <c r="E65" s="47"/>
      <c r="F65" s="32"/>
      <c r="G65" s="10"/>
      <c r="H65"/>
      <c r="J65" s="10"/>
      <c r="K65" s="10"/>
    </row>
    <row r="66" spans="1:11" s="71" customFormat="1" ht="13.5" customHeight="1">
      <c r="A66" s="2"/>
      <c r="B66" s="2"/>
      <c r="C66" s="14"/>
      <c r="D66" s="14"/>
      <c r="E66" s="47"/>
      <c r="F66" s="32"/>
      <c r="G66" s="10"/>
      <c r="H66"/>
      <c r="J66" s="10"/>
      <c r="K66" s="10"/>
    </row>
    <row r="67" spans="1:11" s="71" customFormat="1" ht="13.5" customHeight="1">
      <c r="A67" s="2"/>
      <c r="B67" s="2"/>
      <c r="C67" s="10"/>
      <c r="D67" s="10"/>
      <c r="E67" s="47"/>
      <c r="F67" s="32"/>
      <c r="G67" s="10"/>
      <c r="H67"/>
      <c r="J67" s="10"/>
      <c r="K67" s="10"/>
    </row>
    <row r="68" spans="1:11" s="71" customFormat="1" ht="13.5" customHeight="1">
      <c r="A68" s="2"/>
      <c r="B68" s="2"/>
      <c r="C68" s="14"/>
      <c r="D68" s="14"/>
      <c r="E68" s="31"/>
      <c r="F68" s="32"/>
      <c r="G68" s="10"/>
      <c r="H68"/>
      <c r="J68" s="10"/>
      <c r="K68" s="10"/>
    </row>
    <row r="69" spans="1:11" s="71" customFormat="1" ht="13.5" customHeight="1">
      <c r="A69" s="2"/>
      <c r="B69" s="2"/>
      <c r="C69" s="15"/>
      <c r="D69" s="15"/>
      <c r="E69" s="31"/>
      <c r="F69" s="32"/>
      <c r="G69" s="10"/>
      <c r="H69" s="10"/>
      <c r="J69" s="10"/>
      <c r="K69" s="10"/>
    </row>
    <row r="70" spans="1:11" s="71" customFormat="1" ht="13.5" customHeight="1">
      <c r="A70" s="2"/>
      <c r="B70" s="2"/>
      <c r="C70" s="6"/>
      <c r="D70" s="6"/>
      <c r="E70" s="31"/>
      <c r="F70" s="32"/>
      <c r="G70" s="2"/>
      <c r="H70" s="2"/>
      <c r="J70" s="10"/>
      <c r="K70" s="10"/>
    </row>
    <row r="71" spans="1:11" s="71" customFormat="1" ht="13.5" customHeight="1">
      <c r="A71" s="2"/>
      <c r="B71" s="2"/>
      <c r="C71" s="2"/>
      <c r="D71" s="2"/>
      <c r="E71" s="31"/>
      <c r="F71" s="32"/>
      <c r="G71" s="2"/>
      <c r="H71" s="2"/>
    </row>
    <row r="72" spans="1:11" s="71" customFormat="1" ht="13.5" customHeight="1">
      <c r="A72" s="2"/>
      <c r="B72" s="2"/>
      <c r="C72" s="5"/>
      <c r="D72" s="5"/>
      <c r="E72" s="31"/>
      <c r="F72" s="32"/>
      <c r="G72" s="2"/>
      <c r="H72" s="2"/>
    </row>
    <row r="73" spans="1:11" s="71" customFormat="1" ht="13.5" customHeight="1">
      <c r="A73" s="2"/>
      <c r="B73" s="2"/>
      <c r="C73" s="2"/>
      <c r="D73" s="2"/>
      <c r="E73" s="31"/>
      <c r="F73" s="32"/>
      <c r="G73" s="2"/>
      <c r="H73" s="2"/>
    </row>
    <row r="74" spans="1:11" s="71" customFormat="1" ht="13.5" customHeight="1">
      <c r="A74" s="2"/>
      <c r="B74" s="2"/>
      <c r="C74" s="7"/>
      <c r="D74" s="7"/>
      <c r="E74" s="31"/>
      <c r="F74" s="32"/>
      <c r="G74" s="2"/>
      <c r="H74" s="2"/>
    </row>
    <row r="75" spans="1:11" s="71" customFormat="1" ht="13.5" customHeight="1">
      <c r="A75" s="2"/>
      <c r="B75" s="2"/>
      <c r="C75" s="4"/>
      <c r="D75" s="4"/>
      <c r="E75" s="31"/>
      <c r="F75" s="32"/>
      <c r="G75" s="2"/>
      <c r="H75" s="2"/>
    </row>
    <row r="76" spans="1:11" s="71" customFormat="1" ht="13.5" customHeight="1">
      <c r="A76" s="2"/>
      <c r="B76" s="2"/>
      <c r="C76" s="2"/>
      <c r="D76" s="2"/>
      <c r="E76" s="31"/>
      <c r="F76" s="32"/>
      <c r="G76" s="2"/>
      <c r="H76" s="2"/>
      <c r="K76" s="75"/>
    </row>
    <row r="77" spans="1:11" s="71" customFormat="1" ht="13.5" customHeight="1">
      <c r="A77" s="2"/>
      <c r="B77" s="2"/>
      <c r="C77" s="2"/>
      <c r="D77" s="2"/>
      <c r="E77" s="31"/>
      <c r="F77" s="32"/>
      <c r="G77" s="2"/>
      <c r="H77" s="2"/>
      <c r="K77" s="75"/>
    </row>
    <row r="78" spans="1:11" s="71" customFormat="1" ht="13.5" customHeight="1">
      <c r="A78" s="2"/>
      <c r="B78" s="3"/>
      <c r="C78" s="8"/>
      <c r="D78" s="8"/>
      <c r="E78" s="31"/>
      <c r="F78" s="32"/>
      <c r="G78" s="2"/>
      <c r="H78" s="2"/>
      <c r="K78" s="75"/>
    </row>
    <row r="79" spans="1:11" s="71" customFormat="1" ht="13.5" customHeight="1">
      <c r="A79" s="2"/>
      <c r="B79" s="3"/>
      <c r="C79" s="8"/>
      <c r="D79" s="8"/>
      <c r="E79" s="91"/>
      <c r="F79" s="33"/>
      <c r="G79" s="2"/>
      <c r="H79" s="2"/>
    </row>
    <row r="80" spans="1:11" s="71" customFormat="1" ht="13.5" customHeight="1">
      <c r="A80" s="2"/>
      <c r="B80" s="2"/>
      <c r="C80" s="2"/>
      <c r="D80" s="2"/>
      <c r="E80" s="91"/>
      <c r="F80" s="33"/>
      <c r="G80" s="2"/>
      <c r="H80" s="2"/>
      <c r="K80" s="76"/>
    </row>
    <row r="81" spans="1:11" s="71" customFormat="1" ht="13.5" customHeight="1">
      <c r="A81" s="2"/>
      <c r="B81" s="2"/>
      <c r="C81" s="2"/>
      <c r="D81" s="2"/>
      <c r="E81" s="91"/>
      <c r="F81" s="33"/>
      <c r="G81" s="2"/>
      <c r="H81" s="2"/>
    </row>
    <row r="82" spans="1:11" s="71" customFormat="1" ht="13.5" customHeight="1">
      <c r="C82" s="14"/>
      <c r="D82" s="14"/>
      <c r="E82" s="91"/>
      <c r="F82" s="33"/>
    </row>
    <row r="83" spans="1:11" s="71" customFormat="1" ht="13.5" customHeight="1">
      <c r="C83" s="15"/>
      <c r="D83" s="15"/>
      <c r="E83" s="91"/>
      <c r="F83" s="33"/>
      <c r="J83" s="77"/>
    </row>
    <row r="84" spans="1:11" s="71" customFormat="1" ht="13.5" customHeight="1">
      <c r="C84" s="78"/>
      <c r="D84" s="78"/>
      <c r="E84" s="91"/>
      <c r="F84" s="33"/>
    </row>
    <row r="85" spans="1:11" s="71" customFormat="1" ht="13.5" customHeight="1">
      <c r="E85" s="91"/>
      <c r="F85" s="33"/>
    </row>
    <row r="86" spans="1:11" s="71" customFormat="1" ht="13.5" customHeight="1">
      <c r="C86" s="79"/>
      <c r="D86" s="79"/>
      <c r="E86" s="91"/>
      <c r="F86" s="33"/>
      <c r="K86" s="80"/>
    </row>
    <row r="87" spans="1:11" s="71" customFormat="1" ht="13.5" customHeight="1">
      <c r="E87" s="96"/>
      <c r="F87" s="34"/>
      <c r="G87" s="81"/>
      <c r="H87" s="82"/>
      <c r="K87" s="80"/>
    </row>
    <row r="88" spans="1:11" s="71" customFormat="1" ht="13.5" customHeight="1">
      <c r="C88" s="83"/>
      <c r="D88" s="83"/>
      <c r="E88" s="96"/>
      <c r="F88" s="34"/>
      <c r="G88" s="81"/>
      <c r="H88" s="82"/>
      <c r="K88" s="80"/>
    </row>
    <row r="89" spans="1:11" s="71" customFormat="1" ht="13.5" customHeight="1">
      <c r="C89" s="80"/>
      <c r="D89" s="80"/>
      <c r="E89" s="91"/>
      <c r="F89" s="33"/>
    </row>
    <row r="90" spans="1:11" s="71" customFormat="1" ht="13.5" customHeight="1">
      <c r="E90" s="91"/>
      <c r="F90" s="33"/>
    </row>
    <row r="91" spans="1:11" s="71" customFormat="1" ht="13.5" customHeight="1">
      <c r="E91" s="91"/>
      <c r="F91" s="33"/>
    </row>
    <row r="92" spans="1:11" s="71" customFormat="1" ht="13.5" customHeight="1">
      <c r="B92" s="72"/>
      <c r="C92" s="82"/>
      <c r="D92" s="82"/>
      <c r="E92" s="91"/>
      <c r="F92" s="33"/>
    </row>
    <row r="93" spans="1:11" s="71" customFormat="1" ht="13.5" customHeight="1">
      <c r="B93" s="72"/>
      <c r="C93" s="82"/>
      <c r="D93" s="82"/>
      <c r="E93" s="91"/>
      <c r="F93" s="33"/>
    </row>
    <row r="94" spans="1:11" s="71" customFormat="1" ht="13.5" customHeight="1">
      <c r="E94" s="91"/>
      <c r="F94" s="33"/>
    </row>
    <row r="95" spans="1:11" s="71" customFormat="1" ht="13.5" customHeight="1">
      <c r="E95" s="91"/>
      <c r="F95" s="33"/>
    </row>
    <row r="96" spans="1:11" s="71" customFormat="1" ht="13.5" customHeight="1">
      <c r="E96" s="91"/>
      <c r="F96" s="33"/>
    </row>
    <row r="97" spans="5:6" s="71" customFormat="1" ht="13.5" customHeight="1">
      <c r="E97" s="91"/>
      <c r="F97" s="33"/>
    </row>
    <row r="98" spans="5:6" s="71" customFormat="1" ht="13.5" customHeight="1">
      <c r="E98" s="91"/>
      <c r="F98" s="33"/>
    </row>
    <row r="99" spans="5:6" s="71" customFormat="1" ht="13.5" customHeight="1">
      <c r="E99" s="91"/>
      <c r="F99" s="33"/>
    </row>
    <row r="100" spans="5:6" s="71" customFormat="1" ht="13.5" customHeight="1">
      <c r="E100" s="91"/>
      <c r="F100" s="33"/>
    </row>
    <row r="101" spans="5:6" s="71" customFormat="1" ht="13.5" customHeight="1">
      <c r="E101" s="91"/>
      <c r="F101" s="33"/>
    </row>
    <row r="102" spans="5:6" s="71" customFormat="1" ht="13.5" customHeight="1">
      <c r="E102" s="91"/>
      <c r="F102" s="33"/>
    </row>
    <row r="103" spans="5:6" s="71" customFormat="1" ht="13.5" customHeight="1">
      <c r="E103" s="91"/>
      <c r="F103" s="33"/>
    </row>
    <row r="104" spans="5:6" s="71" customFormat="1" ht="13.5" customHeight="1">
      <c r="E104" s="91"/>
      <c r="F104" s="33"/>
    </row>
    <row r="105" spans="5:6" s="71" customFormat="1" ht="13.5" customHeight="1">
      <c r="E105" s="91"/>
      <c r="F105" s="33"/>
    </row>
    <row r="106" spans="5:6" s="71" customFormat="1" ht="13.5" customHeight="1">
      <c r="E106" s="91"/>
      <c r="F106" s="33"/>
    </row>
    <row r="107" spans="5:6" s="71" customFormat="1" ht="13.5" customHeight="1">
      <c r="E107" s="91"/>
      <c r="F107" s="33"/>
    </row>
    <row r="108" spans="5:6" s="71" customFormat="1" ht="13.5" customHeight="1">
      <c r="E108" s="91"/>
      <c r="F108" s="33"/>
    </row>
    <row r="109" spans="5:6" s="71" customFormat="1" ht="13.5" customHeight="1">
      <c r="E109" s="91"/>
      <c r="F109" s="33"/>
    </row>
    <row r="110" spans="5:6" s="71" customFormat="1" ht="13.5" customHeight="1">
      <c r="E110" s="91"/>
      <c r="F110" s="33"/>
    </row>
    <row r="111" spans="5:6" s="71" customFormat="1" ht="13.5" customHeight="1">
      <c r="E111" s="91"/>
      <c r="F111" s="33"/>
    </row>
    <row r="112" spans="5:6" s="71" customFormat="1" ht="13.5" customHeight="1">
      <c r="E112" s="91"/>
      <c r="F112" s="33"/>
    </row>
    <row r="113" spans="5:6" s="71" customFormat="1" ht="13.5" customHeight="1">
      <c r="E113" s="91"/>
      <c r="F113" s="33"/>
    </row>
    <row r="114" spans="5:6" s="71" customFormat="1" ht="13.5" customHeight="1">
      <c r="E114" s="91"/>
      <c r="F114" s="33"/>
    </row>
    <row r="115" spans="5:6" ht="13.5" customHeight="1">
      <c r="E115" s="97"/>
      <c r="F115" s="35"/>
    </row>
    <row r="116" spans="5:6" ht="13.5" customHeight="1">
      <c r="E116" s="97"/>
      <c r="F116" s="35"/>
    </row>
    <row r="117" spans="5:6" ht="13.5" customHeight="1">
      <c r="E117" s="97"/>
      <c r="F117" s="35"/>
    </row>
    <row r="118" spans="5:6" ht="13.5" customHeight="1">
      <c r="E118" s="97"/>
      <c r="F118" s="35"/>
    </row>
    <row r="119" spans="5:6" ht="13.5" customHeight="1">
      <c r="E119" s="97"/>
      <c r="F119" s="35"/>
    </row>
    <row r="120" spans="5:6" ht="13.5" customHeight="1">
      <c r="E120" s="97"/>
      <c r="F120" s="35"/>
    </row>
    <row r="121" spans="5:6" ht="13.5" customHeight="1">
      <c r="E121" s="97"/>
      <c r="F121" s="35"/>
    </row>
    <row r="122" spans="5:6" ht="13.5" customHeight="1"/>
    <row r="123" spans="5:6" ht="13.5" customHeight="1"/>
    <row r="124" spans="5:6" ht="13.5" customHeight="1"/>
    <row r="125" spans="5:6" ht="13.5" customHeight="1"/>
    <row r="126" spans="5:6" ht="13.5" customHeight="1"/>
    <row r="127" spans="5:6" ht="13.5" customHeight="1"/>
    <row r="128" spans="5:6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</sheetData>
  <sheetProtection password="AEF0" sheet="1" objects="1" scenarios="1"/>
  <dataConsolidate/>
  <mergeCells count="4">
    <mergeCell ref="B3:C3"/>
    <mergeCell ref="J1:K1"/>
    <mergeCell ref="D3:F3"/>
    <mergeCell ref="C1:G1"/>
  </mergeCells>
  <phoneticPr fontId="2" type="noConversion"/>
  <dataValidations count="2">
    <dataValidation type="whole" allowBlank="1" showInputMessage="1" showErrorMessage="1" errorTitle="Ungültige Auswahl" error="Bitte wählen Sie für die Projektlaufzeit einen ganzzahligen Wert zwischen 1 und 30." sqref="B43">
      <formula1>1</formula1>
      <formula2>30</formula2>
    </dataValidation>
    <dataValidation type="whole" allowBlank="1" showInputMessage="1" showErrorMessage="1" errorTitle="Ungültige Auswahl" error="Bitte wählen Sie für die Finanzierungslaufzeit in Monaten einen ganzzahligen Wert zwischen 1 und 360." sqref="B51">
      <formula1>1</formula1>
      <formula2>360</formula2>
    </dataValidation>
  </dataValidations>
  <hyperlinks>
    <hyperlink ref="A2" r:id="rId1" display="www.immoinvestor-online.de"/>
    <hyperlink ref="C2:H2" r:id="rId2" display="Alle Felder editieren? Jetzt ImmoInvestor Light kaufen! www.immoinvestor-online.de"/>
    <hyperlink ref="J2" r:id="rId3"/>
  </hyperlinks>
  <pageMargins left="1.1499999999999999" right="0.17" top="0.17" bottom="0.35433070866141736" header="0.15748031496062992" footer="0.15748031496062992"/>
  <pageSetup paperSize="9" scale="66" orientation="landscape" r:id="rId4"/>
  <headerFooter alignWithMargins="0">
    <oddFooter>&amp;L&amp;"Verdana,Standard"&amp;8ImmoInvestor&amp;C&amp;"Verdana,Standard"&amp;8www.immoinvestor-online.de&amp;R&amp;"Verdana,Standard"&amp;8&amp;P</oddFooter>
  </headerFooter>
  <drawing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T377"/>
  <sheetViews>
    <sheetView showGridLines="0" zoomScale="90" zoomScaleNormal="9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D20" sqref="D20"/>
    </sheetView>
  </sheetViews>
  <sheetFormatPr baseColWidth="10" defaultRowHeight="15"/>
  <cols>
    <col min="1" max="1" width="7.7109375" style="19" customWidth="1"/>
    <col min="2" max="2" width="14.85546875" style="15" customWidth="1"/>
    <col min="3" max="3" width="13" style="15" customWidth="1"/>
    <col min="4" max="4" width="14.42578125" style="15" customWidth="1"/>
    <col min="5" max="5" width="22.7109375" style="16" customWidth="1"/>
    <col min="6" max="6" width="18.85546875" style="15" customWidth="1"/>
    <col min="7" max="7" width="22.7109375" style="17" customWidth="1"/>
    <col min="8" max="8" width="26.28515625" style="17" customWidth="1"/>
    <col min="9" max="10" width="22.7109375" style="15" customWidth="1"/>
    <col min="11" max="11" width="16.42578125" style="18" customWidth="1"/>
    <col min="12" max="12" width="9.7109375" style="15" customWidth="1"/>
    <col min="13" max="13" width="17.7109375" style="18" customWidth="1"/>
    <col min="14" max="14" width="12.85546875" style="15" customWidth="1"/>
    <col min="15" max="15" width="17.140625" style="15" customWidth="1"/>
    <col min="16" max="16" width="19.7109375" style="18" customWidth="1"/>
    <col min="17" max="17" width="19.7109375" style="15" customWidth="1"/>
    <col min="18" max="18" width="19.7109375" style="18" customWidth="1"/>
    <col min="19" max="19" width="18.5703125" style="15" customWidth="1"/>
    <col min="20" max="16384" width="11.42578125" style="15"/>
  </cols>
  <sheetData>
    <row r="1" spans="1:20" s="119" customFormat="1" ht="15" customHeight="1">
      <c r="A1" s="117"/>
      <c r="B1" s="117"/>
      <c r="C1" s="117"/>
      <c r="D1" s="117"/>
      <c r="E1" s="117"/>
      <c r="F1" s="117"/>
      <c r="G1" s="117"/>
      <c r="H1" s="117"/>
      <c r="I1" s="117"/>
      <c r="J1" s="118"/>
      <c r="K1" s="151"/>
      <c r="L1" s="152"/>
      <c r="M1" s="153"/>
      <c r="N1" s="152"/>
      <c r="O1" s="152"/>
      <c r="P1" s="153"/>
      <c r="Q1" s="152"/>
      <c r="R1" s="153"/>
      <c r="S1" s="152"/>
    </row>
    <row r="2" spans="1:20" s="102" customFormat="1" hidden="1">
      <c r="A2" s="101"/>
      <c r="C2" s="103"/>
      <c r="E2" s="104"/>
      <c r="F2" s="105"/>
      <c r="G2" s="106"/>
      <c r="H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20" s="102" customFormat="1" hidden="1">
      <c r="A3" s="101"/>
      <c r="B3" s="108" t="s">
        <v>4</v>
      </c>
      <c r="C3" s="109">
        <f ca="1">Parameter!I57</f>
        <v>115000</v>
      </c>
      <c r="E3" s="108" t="s">
        <v>34</v>
      </c>
      <c r="F3" s="109">
        <f ca="1">Parameter!B52</f>
        <v>0.05</v>
      </c>
      <c r="G3" s="107"/>
      <c r="H3" s="108" t="s">
        <v>47</v>
      </c>
      <c r="I3" s="109">
        <f ca="1">Parameter!I53</f>
        <v>50000</v>
      </c>
      <c r="K3" s="111" t="s">
        <v>53</v>
      </c>
      <c r="L3" s="112">
        <f ca="1">Parameter!I15</f>
        <v>150000</v>
      </c>
      <c r="M3" s="107"/>
      <c r="N3" s="107"/>
      <c r="O3" s="107"/>
      <c r="P3" s="107"/>
      <c r="Q3" s="107"/>
      <c r="R3" s="107"/>
      <c r="S3" s="107"/>
    </row>
    <row r="4" spans="1:20" s="102" customFormat="1" hidden="1">
      <c r="A4" s="101"/>
      <c r="B4" s="108" t="s">
        <v>0</v>
      </c>
      <c r="C4" s="109">
        <f ca="1">Parameter!B51</f>
        <v>180</v>
      </c>
      <c r="E4" s="108" t="s">
        <v>37</v>
      </c>
      <c r="F4" s="109">
        <f ca="1">(((1+F3)^(1/12))-1)*12</f>
        <v>4.8889485403780242E-2</v>
      </c>
      <c r="G4" s="107"/>
      <c r="H4" s="108" t="s">
        <v>19</v>
      </c>
      <c r="I4" s="109">
        <f ca="1">Parameter!I32</f>
        <v>570</v>
      </c>
      <c r="K4" s="111" t="s">
        <v>49</v>
      </c>
      <c r="L4" s="112">
        <f ca="1">Parameter!I16</f>
        <v>15000</v>
      </c>
      <c r="M4" s="107"/>
      <c r="N4" s="107"/>
      <c r="O4" s="107"/>
      <c r="P4" s="107"/>
      <c r="Q4" s="107"/>
      <c r="R4" s="107"/>
      <c r="S4" s="107"/>
    </row>
    <row r="5" spans="1:20" s="102" customFormat="1" hidden="1">
      <c r="A5" s="101"/>
      <c r="B5" s="108"/>
      <c r="C5" s="109"/>
      <c r="E5" s="108" t="s">
        <v>36</v>
      </c>
      <c r="F5" s="109">
        <f ca="1">(((1+F3)^(1/12))-1)*12</f>
        <v>4.8889485403780242E-2</v>
      </c>
      <c r="G5" s="107"/>
      <c r="H5" s="108" t="s">
        <v>23</v>
      </c>
      <c r="I5" s="109">
        <f ca="1">Parameter!B37</f>
        <v>0.02</v>
      </c>
      <c r="K5" s="111" t="s">
        <v>33</v>
      </c>
      <c r="L5" s="112">
        <f ca="1">Parameter!I17</f>
        <v>165000</v>
      </c>
      <c r="M5" s="107"/>
      <c r="N5" s="107"/>
      <c r="O5" s="113"/>
      <c r="P5" s="107"/>
      <c r="Q5" s="107"/>
      <c r="R5" s="107"/>
      <c r="S5" s="107"/>
    </row>
    <row r="6" spans="1:20" s="102" customFormat="1" hidden="1">
      <c r="A6" s="101"/>
      <c r="B6" s="108" t="str">
        <f ca="1">Parameter!H51</f>
        <v>Rate p.m. (Euro)</v>
      </c>
      <c r="C6" s="109">
        <v>902.77393223579122</v>
      </c>
      <c r="E6" s="108"/>
      <c r="F6" s="109"/>
      <c r="G6" s="107"/>
      <c r="H6" s="108" t="s">
        <v>46</v>
      </c>
      <c r="I6" s="109">
        <f ca="1">Parameter!I36</f>
        <v>2325</v>
      </c>
      <c r="K6" s="111" t="s">
        <v>22</v>
      </c>
      <c r="L6" s="112">
        <f ca="1">Parameter!B38</f>
        <v>0.02</v>
      </c>
      <c r="M6" s="107"/>
      <c r="N6" s="107"/>
      <c r="O6" s="107"/>
      <c r="P6" s="107"/>
      <c r="Q6" s="107"/>
      <c r="R6" s="107"/>
      <c r="S6" s="107"/>
    </row>
    <row r="7" spans="1:20" s="102" customFormat="1" hidden="1">
      <c r="A7" s="101"/>
      <c r="B7" s="108" t="s">
        <v>3</v>
      </c>
      <c r="C7" s="109">
        <f ca="1">SUM($F$15:$F$374)-C3</f>
        <v>-839.50251657835906</v>
      </c>
      <c r="E7" s="108" t="s">
        <v>8</v>
      </c>
      <c r="F7" s="109">
        <v>5.1161896804534764E-2</v>
      </c>
      <c r="G7" s="107"/>
      <c r="H7" s="108" t="s">
        <v>31</v>
      </c>
      <c r="I7" s="109">
        <f ca="1">Parameter!B47</f>
        <v>0.02</v>
      </c>
      <c r="K7" s="107"/>
      <c r="L7" s="107"/>
      <c r="M7" s="107"/>
      <c r="N7" s="107"/>
      <c r="O7" s="114"/>
      <c r="P7" s="107"/>
      <c r="Q7" s="107"/>
      <c r="R7" s="107"/>
      <c r="S7" s="107"/>
    </row>
    <row r="8" spans="1:20" s="102" customFormat="1" hidden="1">
      <c r="A8" s="101"/>
      <c r="B8" s="108"/>
      <c r="C8" s="109"/>
      <c r="E8" s="108" t="s">
        <v>9</v>
      </c>
      <c r="F8" s="109">
        <v>5.1161897881733399E-2</v>
      </c>
      <c r="G8" s="107"/>
      <c r="H8" s="108" t="s">
        <v>32</v>
      </c>
      <c r="I8" s="109">
        <f ca="1">Parameter!B39</f>
        <v>0.02</v>
      </c>
      <c r="K8" s="107"/>
      <c r="L8" s="107"/>
      <c r="M8" s="107"/>
      <c r="N8" s="107"/>
      <c r="O8" s="107"/>
      <c r="P8" s="107"/>
      <c r="Q8" s="107"/>
      <c r="R8" s="107"/>
      <c r="S8" s="107"/>
    </row>
    <row r="9" spans="1:20" s="102" customFormat="1" hidden="1">
      <c r="A9" s="101"/>
      <c r="B9" s="108" t="s">
        <v>54</v>
      </c>
      <c r="C9" s="109">
        <f ca="1">IF(C3&gt;0,SUM(C15:C26)/C3,0)</f>
        <v>4.6342287609244158E-2</v>
      </c>
      <c r="E9" s="108" t="s">
        <v>55</v>
      </c>
      <c r="F9" s="109">
        <f ca="1">Parameter!B46</f>
        <v>0.04</v>
      </c>
      <c r="G9" s="107"/>
      <c r="H9" s="108" t="s">
        <v>29</v>
      </c>
      <c r="I9" s="109">
        <f ca="1">Parameter!I39</f>
        <v>127500.03884500002</v>
      </c>
      <c r="K9" s="107"/>
      <c r="L9" s="107"/>
      <c r="M9" s="107"/>
      <c r="N9" s="107"/>
      <c r="O9" s="107"/>
      <c r="P9" s="107"/>
      <c r="Q9" s="107"/>
      <c r="R9" s="107"/>
      <c r="S9" s="107"/>
    </row>
    <row r="10" spans="1:20" s="102" customFormat="1" hidden="1">
      <c r="A10" s="101"/>
      <c r="B10" s="108"/>
      <c r="C10" s="109"/>
      <c r="E10" s="108" t="s">
        <v>40</v>
      </c>
      <c r="F10" s="109">
        <v>0.04</v>
      </c>
      <c r="G10" s="107"/>
      <c r="H10" s="108" t="s">
        <v>30</v>
      </c>
      <c r="I10" s="109">
        <f ca="1">Parameter!B45</f>
        <v>0.35</v>
      </c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20" s="102" customFormat="1" hidden="1">
      <c r="A11" s="101"/>
      <c r="B11" s="108"/>
      <c r="C11" s="109"/>
      <c r="E11" s="108" t="s">
        <v>41</v>
      </c>
      <c r="F11" s="109"/>
      <c r="G11" s="107"/>
      <c r="H11" s="107"/>
      <c r="K11" s="107"/>
      <c r="L11" s="107"/>
      <c r="M11" s="107"/>
      <c r="N11" s="107"/>
      <c r="O11" s="114"/>
      <c r="P11" s="107"/>
      <c r="Q11" s="107"/>
      <c r="R11" s="107"/>
      <c r="S11" s="114"/>
      <c r="T11" s="110"/>
    </row>
    <row r="12" spans="1:20" s="102" customFormat="1" hidden="1">
      <c r="A12" s="101"/>
      <c r="E12" s="104"/>
      <c r="G12" s="107"/>
      <c r="H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20" s="120" customFormat="1" ht="27" customHeight="1" thickBot="1">
      <c r="B13" s="121"/>
      <c r="C13" s="136"/>
      <c r="D13" s="136"/>
      <c r="E13" s="144" t="s">
        <v>11</v>
      </c>
      <c r="F13" s="136"/>
      <c r="G13" s="136"/>
      <c r="H13" s="136"/>
      <c r="I13" s="136"/>
      <c r="J13" s="122"/>
      <c r="K13" s="137" t="s">
        <v>17</v>
      </c>
      <c r="L13" s="137"/>
      <c r="M13" s="137" t="s">
        <v>18</v>
      </c>
      <c r="N13" s="137"/>
      <c r="O13" s="137"/>
      <c r="P13" s="137" t="s">
        <v>38</v>
      </c>
      <c r="Q13" s="137"/>
      <c r="R13" s="137" t="s">
        <v>43</v>
      </c>
      <c r="S13" s="137"/>
    </row>
    <row r="14" spans="1:20" s="133" customFormat="1" ht="17.25" customHeight="1" thickBot="1">
      <c r="A14" s="138" t="s">
        <v>58</v>
      </c>
      <c r="B14" s="139" t="s">
        <v>1</v>
      </c>
      <c r="C14" s="139" t="s">
        <v>6</v>
      </c>
      <c r="D14" s="139" t="s">
        <v>7</v>
      </c>
      <c r="E14" s="139" t="s">
        <v>5</v>
      </c>
      <c r="F14" s="139" t="s">
        <v>2</v>
      </c>
      <c r="G14" s="139" t="s">
        <v>12</v>
      </c>
      <c r="H14" s="139" t="s">
        <v>13</v>
      </c>
      <c r="I14" s="139" t="s">
        <v>14</v>
      </c>
      <c r="J14" s="139" t="s">
        <v>21</v>
      </c>
      <c r="K14" s="140" t="s">
        <v>15</v>
      </c>
      <c r="L14" s="140" t="s">
        <v>16</v>
      </c>
      <c r="M14" s="141" t="s">
        <v>28</v>
      </c>
      <c r="N14" s="141" t="s">
        <v>26</v>
      </c>
      <c r="O14" s="141" t="s">
        <v>27</v>
      </c>
      <c r="P14" s="142" t="s">
        <v>39</v>
      </c>
      <c r="Q14" s="142" t="s">
        <v>42</v>
      </c>
      <c r="R14" s="143" t="s">
        <v>44</v>
      </c>
      <c r="S14" s="143" t="s">
        <v>45</v>
      </c>
    </row>
    <row r="15" spans="1:20" s="60" customFormat="1" ht="10.5">
      <c r="A15" s="134">
        <v>1</v>
      </c>
      <c r="B15" s="61">
        <f>C3</f>
        <v>115000</v>
      </c>
      <c r="C15" s="62">
        <f>IF(ROUND(B15,2)&gt;0,$C$6-D15,0)</f>
        <v>434.24969711623055</v>
      </c>
      <c r="D15" s="62">
        <f t="shared" ref="D15:D78" si="0">B15*($F$5/12)</f>
        <v>468.52423511956067</v>
      </c>
      <c r="E15" s="62">
        <f>D15/(1+($F$9/12))^(A15)</f>
        <v>466.96767619889766</v>
      </c>
      <c r="F15" s="62">
        <f>(C15+D15)/(1+($F$7))^(A15/12)</f>
        <v>899.02798238627622</v>
      </c>
      <c r="G15" s="63" t="e">
        <f ca="1">$I$3*$F$9/12+I15*$F$9/12</f>
        <v>#NAME?</v>
      </c>
      <c r="H15" s="61" t="e">
        <f ca="1">($I$4*(1+Monatszins($I$5)/12)^A15)</f>
        <v>#NAME?</v>
      </c>
      <c r="I15" s="62" t="e">
        <f ca="1">MAX(C15+D15-H15,0)</f>
        <v>#NAME?</v>
      </c>
      <c r="J15" s="63" t="e">
        <f ca="1">($I$6/12)*(1+Monatszins($I$7)/12)^A15</f>
        <v>#NAME?</v>
      </c>
      <c r="K15" s="67" t="e">
        <f ca="1">D15+J15</f>
        <v>#NAME?</v>
      </c>
      <c r="L15" s="66" t="e">
        <f ca="1">H15-K15</f>
        <v>#NAME?</v>
      </c>
      <c r="M15" s="67" t="e">
        <f ca="1">-K15-($I$8/12*$I$9)+H15</f>
        <v>#NAME?</v>
      </c>
      <c r="N15" s="65" t="e">
        <f ca="1">M15*$I$10</f>
        <v>#NAME?</v>
      </c>
      <c r="O15" s="65" t="e">
        <f ca="1">L15-N15</f>
        <v>#NAME?</v>
      </c>
      <c r="P15" s="67" t="e">
        <f ca="1">(H15-J15)/(1+$F$10)^($A15/12)</f>
        <v>#NAME?</v>
      </c>
      <c r="Q15" s="65" t="e">
        <f ca="1">(H15-J15-(H15-J15-($I$8/12*$I$9))*$I$10)/(1+$F$10)^($A15/12)</f>
        <v>#NAME?</v>
      </c>
      <c r="R15" s="67" t="e">
        <f ca="1">(L15-C15)/(1+$F$10)^($A15/12)</f>
        <v>#NAME?</v>
      </c>
      <c r="S15" s="65" t="e">
        <f ca="1">(O15-C15)/(1+$F$10)^($A15/12)</f>
        <v>#NAME?</v>
      </c>
    </row>
    <row r="16" spans="1:20" s="60" customFormat="1" ht="10.5">
      <c r="A16" s="134">
        <v>2</v>
      </c>
      <c r="B16" s="64">
        <f>MAX(0,B15-C15)</f>
        <v>114565.75030288377</v>
      </c>
      <c r="C16" s="62">
        <f t="shared" ref="C16:C79" si="1">IF(ROUND(B16,2)&gt;0,$C$6-D16,0)</f>
        <v>436.01888413529389</v>
      </c>
      <c r="D16" s="62">
        <f t="shared" si="0"/>
        <v>466.75504810049733</v>
      </c>
      <c r="E16" s="62">
        <f t="shared" ref="E16:E79" si="2">D16/(1+($F$9/12))^(A16)</f>
        <v>463.65883741950694</v>
      </c>
      <c r="F16" s="62">
        <f t="shared" ref="F16:F79" si="3">(C16+D16)/(1+($F$7))^(A16/12)</f>
        <v>895.29757589681424</v>
      </c>
      <c r="G16" s="63" t="e">
        <f t="shared" ref="G16:G79" ca="1" si="4">$I$3*$F$9/12+I16*$F$9/12</f>
        <v>#NAME?</v>
      </c>
      <c r="H16" s="64" t="e">
        <f t="shared" ref="H16:H79" ca="1" si="5">($I$4*(1+Monatszins($I$5)/12)^A16)</f>
        <v>#NAME?</v>
      </c>
      <c r="I16" s="65" t="e">
        <f t="shared" ref="I16:I79" ca="1" si="6">MAX(C16+D16-H16,0)</f>
        <v>#NAME?</v>
      </c>
      <c r="J16" s="66" t="e">
        <f t="shared" ref="J16:J79" ca="1" si="7">($I$6/12)*(1+Monatszins($I$7)/12)^A16</f>
        <v>#NAME?</v>
      </c>
      <c r="K16" s="67" t="e">
        <f t="shared" ref="K16:K78" ca="1" si="8">D16+J16</f>
        <v>#NAME?</v>
      </c>
      <c r="L16" s="66" t="e">
        <f t="shared" ref="L16:L79" ca="1" si="9">H16-K16</f>
        <v>#NAME?</v>
      </c>
      <c r="M16" s="67" t="e">
        <f t="shared" ref="M16:M79" ca="1" si="10">-K16-($I$8/12*$I$9)+H16</f>
        <v>#NAME?</v>
      </c>
      <c r="N16" s="65" t="e">
        <f t="shared" ref="N16:N79" ca="1" si="11">M16*$I$10</f>
        <v>#NAME?</v>
      </c>
      <c r="O16" s="65" t="e">
        <f t="shared" ref="O16:O79" ca="1" si="12">L16-N16</f>
        <v>#NAME?</v>
      </c>
      <c r="P16" s="67" t="e">
        <f t="shared" ref="P16:P79" ca="1" si="13">(H16-J16)/(1+$F$10)^($A16/12)</f>
        <v>#NAME?</v>
      </c>
      <c r="Q16" s="65" t="e">
        <f t="shared" ref="Q16:Q79" ca="1" si="14">(H16-J16-(H16-J16-($I$8/12*$I$9))*$I$10)/(1+$F$10)^($A16/12)</f>
        <v>#NAME?</v>
      </c>
      <c r="R16" s="67" t="e">
        <f t="shared" ref="R16:R79" ca="1" si="15">(L16-C16)/(1+$F$10)^($A16/12)</f>
        <v>#NAME?</v>
      </c>
      <c r="S16" s="65" t="e">
        <f t="shared" ref="S16:S79" ca="1" si="16">(O16-C16)/(1+$F$10)^($A16/12)</f>
        <v>#NAME?</v>
      </c>
    </row>
    <row r="17" spans="1:19" s="60" customFormat="1" ht="10.5">
      <c r="A17" s="134">
        <v>3</v>
      </c>
      <c r="B17" s="64">
        <f t="shared" ref="B17:B80" si="17">MAX(0,B16-C16)</f>
        <v>114129.73141874847</v>
      </c>
      <c r="C17" s="62">
        <f t="shared" si="1"/>
        <v>437.79527904126934</v>
      </c>
      <c r="D17" s="62">
        <f t="shared" si="0"/>
        <v>464.97865319452188</v>
      </c>
      <c r="E17" s="62">
        <f t="shared" si="2"/>
        <v>460.35969388221116</v>
      </c>
      <c r="F17" s="62">
        <f t="shared" si="3"/>
        <v>891.58264827213657</v>
      </c>
      <c r="G17" s="63" t="e">
        <f t="shared" ca="1" si="4"/>
        <v>#NAME?</v>
      </c>
      <c r="H17" s="64" t="e">
        <f t="shared" ca="1" si="5"/>
        <v>#NAME?</v>
      </c>
      <c r="I17" s="65" t="e">
        <f t="shared" ca="1" si="6"/>
        <v>#NAME?</v>
      </c>
      <c r="J17" s="66" t="e">
        <f t="shared" ca="1" si="7"/>
        <v>#NAME?</v>
      </c>
      <c r="K17" s="67" t="e">
        <f t="shared" ca="1" si="8"/>
        <v>#NAME?</v>
      </c>
      <c r="L17" s="66" t="e">
        <f t="shared" ca="1" si="9"/>
        <v>#NAME?</v>
      </c>
      <c r="M17" s="67" t="e">
        <f t="shared" ca="1" si="10"/>
        <v>#NAME?</v>
      </c>
      <c r="N17" s="65" t="e">
        <f t="shared" ca="1" si="11"/>
        <v>#NAME?</v>
      </c>
      <c r="O17" s="65" t="e">
        <f t="shared" ca="1" si="12"/>
        <v>#NAME?</v>
      </c>
      <c r="P17" s="67" t="e">
        <f t="shared" ca="1" si="13"/>
        <v>#NAME?</v>
      </c>
      <c r="Q17" s="65" t="e">
        <f t="shared" ca="1" si="14"/>
        <v>#NAME?</v>
      </c>
      <c r="R17" s="67" t="e">
        <f t="shared" ca="1" si="15"/>
        <v>#NAME?</v>
      </c>
      <c r="S17" s="65" t="e">
        <f t="shared" ca="1" si="16"/>
        <v>#NAME?</v>
      </c>
    </row>
    <row r="18" spans="1:19" s="60" customFormat="1" ht="10.5">
      <c r="A18" s="134">
        <v>4</v>
      </c>
      <c r="B18" s="64">
        <f t="shared" si="17"/>
        <v>113691.93613970721</v>
      </c>
      <c r="C18" s="62">
        <f t="shared" si="1"/>
        <v>439.57891119998033</v>
      </c>
      <c r="D18" s="62">
        <f t="shared" si="0"/>
        <v>463.1950210358109</v>
      </c>
      <c r="E18" s="62">
        <f t="shared" si="2"/>
        <v>457.070212418864</v>
      </c>
      <c r="F18" s="62">
        <f t="shared" si="3"/>
        <v>887.88313528458957</v>
      </c>
      <c r="G18" s="63" t="e">
        <f t="shared" ca="1" si="4"/>
        <v>#NAME?</v>
      </c>
      <c r="H18" s="64" t="e">
        <f t="shared" ca="1" si="5"/>
        <v>#NAME?</v>
      </c>
      <c r="I18" s="65" t="e">
        <f t="shared" ca="1" si="6"/>
        <v>#NAME?</v>
      </c>
      <c r="J18" s="66" t="e">
        <f t="shared" ca="1" si="7"/>
        <v>#NAME?</v>
      </c>
      <c r="K18" s="67" t="e">
        <f t="shared" ca="1" si="8"/>
        <v>#NAME?</v>
      </c>
      <c r="L18" s="66" t="e">
        <f t="shared" ca="1" si="9"/>
        <v>#NAME?</v>
      </c>
      <c r="M18" s="67" t="e">
        <f t="shared" ca="1" si="10"/>
        <v>#NAME?</v>
      </c>
      <c r="N18" s="65" t="e">
        <f t="shared" ca="1" si="11"/>
        <v>#NAME?</v>
      </c>
      <c r="O18" s="65" t="e">
        <f t="shared" ca="1" si="12"/>
        <v>#NAME?</v>
      </c>
      <c r="P18" s="67" t="e">
        <f t="shared" ca="1" si="13"/>
        <v>#NAME?</v>
      </c>
      <c r="Q18" s="65" t="e">
        <f t="shared" ca="1" si="14"/>
        <v>#NAME?</v>
      </c>
      <c r="R18" s="67" t="e">
        <f t="shared" ca="1" si="15"/>
        <v>#NAME?</v>
      </c>
      <c r="S18" s="65" t="e">
        <f t="shared" ca="1" si="16"/>
        <v>#NAME?</v>
      </c>
    </row>
    <row r="19" spans="1:19" s="60" customFormat="1" ht="10.5">
      <c r="A19" s="134">
        <v>5</v>
      </c>
      <c r="B19" s="64">
        <f t="shared" si="17"/>
        <v>113252.35722850723</v>
      </c>
      <c r="C19" s="62">
        <f t="shared" si="1"/>
        <v>441.36981009689038</v>
      </c>
      <c r="D19" s="62">
        <f t="shared" si="0"/>
        <v>461.40412213890085</v>
      </c>
      <c r="E19" s="62">
        <f t="shared" si="2"/>
        <v>453.79035997080479</v>
      </c>
      <c r="F19" s="62">
        <f t="shared" si="3"/>
        <v>884.19897297302498</v>
      </c>
      <c r="G19" s="63" t="e">
        <f t="shared" ca="1" si="4"/>
        <v>#NAME?</v>
      </c>
      <c r="H19" s="64" t="e">
        <f t="shared" ca="1" si="5"/>
        <v>#NAME?</v>
      </c>
      <c r="I19" s="65" t="e">
        <f t="shared" ca="1" si="6"/>
        <v>#NAME?</v>
      </c>
      <c r="J19" s="66" t="e">
        <f t="shared" ca="1" si="7"/>
        <v>#NAME?</v>
      </c>
      <c r="K19" s="67" t="e">
        <f t="shared" ca="1" si="8"/>
        <v>#NAME?</v>
      </c>
      <c r="L19" s="66" t="e">
        <f t="shared" ca="1" si="9"/>
        <v>#NAME?</v>
      </c>
      <c r="M19" s="67" t="e">
        <f t="shared" ca="1" si="10"/>
        <v>#NAME?</v>
      </c>
      <c r="N19" s="65" t="e">
        <f t="shared" ca="1" si="11"/>
        <v>#NAME?</v>
      </c>
      <c r="O19" s="65" t="e">
        <f t="shared" ca="1" si="12"/>
        <v>#NAME?</v>
      </c>
      <c r="P19" s="67" t="e">
        <f t="shared" ca="1" si="13"/>
        <v>#NAME?</v>
      </c>
      <c r="Q19" s="65" t="e">
        <f t="shared" ca="1" si="14"/>
        <v>#NAME?</v>
      </c>
      <c r="R19" s="67" t="e">
        <f t="shared" ca="1" si="15"/>
        <v>#NAME?</v>
      </c>
      <c r="S19" s="65" t="e">
        <f t="shared" ca="1" si="16"/>
        <v>#NAME?</v>
      </c>
    </row>
    <row r="20" spans="1:19" s="60" customFormat="1" ht="10.5">
      <c r="A20" s="134">
        <v>6</v>
      </c>
      <c r="B20" s="64">
        <f t="shared" si="17"/>
        <v>112810.98741841034</v>
      </c>
      <c r="C20" s="62">
        <f t="shared" si="1"/>
        <v>443.1680053375905</v>
      </c>
      <c r="D20" s="62">
        <f t="shared" si="0"/>
        <v>459.60592689820072</v>
      </c>
      <c r="E20" s="62">
        <f t="shared" si="2"/>
        <v>450.52010358849441</v>
      </c>
      <c r="F20" s="62">
        <f t="shared" si="3"/>
        <v>880.53009764169292</v>
      </c>
      <c r="G20" s="63" t="e">
        <f t="shared" ca="1" si="4"/>
        <v>#NAME?</v>
      </c>
      <c r="H20" s="64" t="e">
        <f t="shared" ca="1" si="5"/>
        <v>#NAME?</v>
      </c>
      <c r="I20" s="65" t="e">
        <f t="shared" ca="1" si="6"/>
        <v>#NAME?</v>
      </c>
      <c r="J20" s="66" t="e">
        <f t="shared" ca="1" si="7"/>
        <v>#NAME?</v>
      </c>
      <c r="K20" s="67" t="e">
        <f t="shared" ca="1" si="8"/>
        <v>#NAME?</v>
      </c>
      <c r="L20" s="66" t="e">
        <f t="shared" ca="1" si="9"/>
        <v>#NAME?</v>
      </c>
      <c r="M20" s="67" t="e">
        <f t="shared" ca="1" si="10"/>
        <v>#NAME?</v>
      </c>
      <c r="N20" s="65" t="e">
        <f t="shared" ca="1" si="11"/>
        <v>#NAME?</v>
      </c>
      <c r="O20" s="65" t="e">
        <f t="shared" ca="1" si="12"/>
        <v>#NAME?</v>
      </c>
      <c r="P20" s="67" t="e">
        <f t="shared" ca="1" si="13"/>
        <v>#NAME?</v>
      </c>
      <c r="Q20" s="65" t="e">
        <f t="shared" ca="1" si="14"/>
        <v>#NAME?</v>
      </c>
      <c r="R20" s="67" t="e">
        <f t="shared" ca="1" si="15"/>
        <v>#NAME?</v>
      </c>
      <c r="S20" s="65" t="e">
        <f t="shared" ca="1" si="16"/>
        <v>#NAME?</v>
      </c>
    </row>
    <row r="21" spans="1:19" s="60" customFormat="1" ht="10.5">
      <c r="A21" s="134">
        <v>7</v>
      </c>
      <c r="B21" s="64">
        <f t="shared" si="17"/>
        <v>112367.81941307275</v>
      </c>
      <c r="C21" s="62">
        <f t="shared" si="1"/>
        <v>444.97352664828838</v>
      </c>
      <c r="D21" s="62">
        <f t="shared" si="0"/>
        <v>457.80040558750284</v>
      </c>
      <c r="E21" s="62">
        <f t="shared" si="2"/>
        <v>447.2594104311525</v>
      </c>
      <c r="F21" s="62">
        <f t="shared" si="3"/>
        <v>876.87644585914143</v>
      </c>
      <c r="G21" s="63" t="e">
        <f t="shared" ca="1" si="4"/>
        <v>#NAME?</v>
      </c>
      <c r="H21" s="64" t="e">
        <f t="shared" ca="1" si="5"/>
        <v>#NAME?</v>
      </c>
      <c r="I21" s="65" t="e">
        <f t="shared" ca="1" si="6"/>
        <v>#NAME?</v>
      </c>
      <c r="J21" s="66" t="e">
        <f t="shared" ca="1" si="7"/>
        <v>#NAME?</v>
      </c>
      <c r="K21" s="67" t="e">
        <f t="shared" ca="1" si="8"/>
        <v>#NAME?</v>
      </c>
      <c r="L21" s="66" t="e">
        <f t="shared" ca="1" si="9"/>
        <v>#NAME?</v>
      </c>
      <c r="M21" s="67" t="e">
        <f t="shared" ca="1" si="10"/>
        <v>#NAME?</v>
      </c>
      <c r="N21" s="65" t="e">
        <f t="shared" ca="1" si="11"/>
        <v>#NAME?</v>
      </c>
      <c r="O21" s="65" t="e">
        <f t="shared" ca="1" si="12"/>
        <v>#NAME?</v>
      </c>
      <c r="P21" s="67" t="e">
        <f t="shared" ca="1" si="13"/>
        <v>#NAME?</v>
      </c>
      <c r="Q21" s="65" t="e">
        <f t="shared" ca="1" si="14"/>
        <v>#NAME?</v>
      </c>
      <c r="R21" s="67" t="e">
        <f t="shared" ca="1" si="15"/>
        <v>#NAME?</v>
      </c>
      <c r="S21" s="65" t="e">
        <f t="shared" ca="1" si="16"/>
        <v>#NAME?</v>
      </c>
    </row>
    <row r="22" spans="1:19" s="60" customFormat="1" ht="10.5">
      <c r="A22" s="134">
        <v>8</v>
      </c>
      <c r="B22" s="64">
        <f t="shared" si="17"/>
        <v>111922.84588642446</v>
      </c>
      <c r="C22" s="62">
        <f t="shared" si="1"/>
        <v>446.78640387630003</v>
      </c>
      <c r="D22" s="62">
        <f t="shared" si="0"/>
        <v>455.98752835949119</v>
      </c>
      <c r="E22" s="62">
        <f t="shared" si="2"/>
        <v>444.00824776639553</v>
      </c>
      <c r="F22" s="62">
        <f t="shared" si="3"/>
        <v>873.23795445711971</v>
      </c>
      <c r="G22" s="63" t="e">
        <f t="shared" ca="1" si="4"/>
        <v>#NAME?</v>
      </c>
      <c r="H22" s="64" t="e">
        <f t="shared" ca="1" si="5"/>
        <v>#NAME?</v>
      </c>
      <c r="I22" s="65" t="e">
        <f t="shared" ca="1" si="6"/>
        <v>#NAME?</v>
      </c>
      <c r="J22" s="66" t="e">
        <f t="shared" ca="1" si="7"/>
        <v>#NAME?</v>
      </c>
      <c r="K22" s="67" t="e">
        <f t="shared" ca="1" si="8"/>
        <v>#NAME?</v>
      </c>
      <c r="L22" s="66" t="e">
        <f t="shared" ca="1" si="9"/>
        <v>#NAME?</v>
      </c>
      <c r="M22" s="67" t="e">
        <f t="shared" ca="1" si="10"/>
        <v>#NAME?</v>
      </c>
      <c r="N22" s="65" t="e">
        <f t="shared" ca="1" si="11"/>
        <v>#NAME?</v>
      </c>
      <c r="O22" s="65" t="e">
        <f t="shared" ca="1" si="12"/>
        <v>#NAME?</v>
      </c>
      <c r="P22" s="67" t="e">
        <f t="shared" ca="1" si="13"/>
        <v>#NAME?</v>
      </c>
      <c r="Q22" s="65" t="e">
        <f t="shared" ca="1" si="14"/>
        <v>#NAME?</v>
      </c>
      <c r="R22" s="67" t="e">
        <f t="shared" ca="1" si="15"/>
        <v>#NAME?</v>
      </c>
      <c r="S22" s="65" t="e">
        <f t="shared" ca="1" si="16"/>
        <v>#NAME?</v>
      </c>
    </row>
    <row r="23" spans="1:19" s="60" customFormat="1" ht="10.5">
      <c r="A23" s="134">
        <v>9</v>
      </c>
      <c r="B23" s="64">
        <f t="shared" si="17"/>
        <v>111476.05948254815</v>
      </c>
      <c r="C23" s="62">
        <f t="shared" si="1"/>
        <v>448.6066669905432</v>
      </c>
      <c r="D23" s="62">
        <f t="shared" si="0"/>
        <v>454.16726524524802</v>
      </c>
      <c r="E23" s="62">
        <f t="shared" si="2"/>
        <v>440.76658296987529</v>
      </c>
      <c r="F23" s="62">
        <f t="shared" si="3"/>
        <v>869.61456052948586</v>
      </c>
      <c r="G23" s="63" t="e">
        <f t="shared" ca="1" si="4"/>
        <v>#NAME?</v>
      </c>
      <c r="H23" s="64" t="e">
        <f t="shared" ca="1" si="5"/>
        <v>#NAME?</v>
      </c>
      <c r="I23" s="65" t="e">
        <f t="shared" ca="1" si="6"/>
        <v>#NAME?</v>
      </c>
      <c r="J23" s="66" t="e">
        <f t="shared" ca="1" si="7"/>
        <v>#NAME?</v>
      </c>
      <c r="K23" s="67" t="e">
        <f t="shared" ca="1" si="8"/>
        <v>#NAME?</v>
      </c>
      <c r="L23" s="66" t="e">
        <f t="shared" ca="1" si="9"/>
        <v>#NAME?</v>
      </c>
      <c r="M23" s="67" t="e">
        <f t="shared" ca="1" si="10"/>
        <v>#NAME?</v>
      </c>
      <c r="N23" s="65" t="e">
        <f t="shared" ca="1" si="11"/>
        <v>#NAME?</v>
      </c>
      <c r="O23" s="65" t="e">
        <f t="shared" ca="1" si="12"/>
        <v>#NAME?</v>
      </c>
      <c r="P23" s="67" t="e">
        <f t="shared" ca="1" si="13"/>
        <v>#NAME?</v>
      </c>
      <c r="Q23" s="65" t="e">
        <f t="shared" ca="1" si="14"/>
        <v>#NAME?</v>
      </c>
      <c r="R23" s="67" t="e">
        <f t="shared" ca="1" si="15"/>
        <v>#NAME?</v>
      </c>
      <c r="S23" s="65" t="e">
        <f t="shared" ca="1" si="16"/>
        <v>#NAME?</v>
      </c>
    </row>
    <row r="24" spans="1:19" s="60" customFormat="1" ht="10.5">
      <c r="A24" s="134">
        <v>10</v>
      </c>
      <c r="B24" s="64">
        <f t="shared" si="17"/>
        <v>111027.45281555761</v>
      </c>
      <c r="C24" s="62">
        <f t="shared" si="1"/>
        <v>450.43434608203262</v>
      </c>
      <c r="D24" s="62">
        <f t="shared" si="0"/>
        <v>452.3395861537586</v>
      </c>
      <c r="E24" s="62">
        <f t="shared" si="2"/>
        <v>437.53438352492071</v>
      </c>
      <c r="F24" s="62">
        <f t="shared" si="3"/>
        <v>866.00620143111905</v>
      </c>
      <c r="G24" s="63" t="e">
        <f t="shared" ca="1" si="4"/>
        <v>#NAME?</v>
      </c>
      <c r="H24" s="64" t="e">
        <f t="shared" ca="1" si="5"/>
        <v>#NAME?</v>
      </c>
      <c r="I24" s="65" t="e">
        <f t="shared" ca="1" si="6"/>
        <v>#NAME?</v>
      </c>
      <c r="J24" s="66" t="e">
        <f t="shared" ca="1" si="7"/>
        <v>#NAME?</v>
      </c>
      <c r="K24" s="67" t="e">
        <f t="shared" ca="1" si="8"/>
        <v>#NAME?</v>
      </c>
      <c r="L24" s="66" t="e">
        <f t="shared" ca="1" si="9"/>
        <v>#NAME?</v>
      </c>
      <c r="M24" s="67" t="e">
        <f t="shared" ca="1" si="10"/>
        <v>#NAME?</v>
      </c>
      <c r="N24" s="65" t="e">
        <f t="shared" ca="1" si="11"/>
        <v>#NAME?</v>
      </c>
      <c r="O24" s="65" t="e">
        <f t="shared" ca="1" si="12"/>
        <v>#NAME?</v>
      </c>
      <c r="P24" s="67" t="e">
        <f t="shared" ca="1" si="13"/>
        <v>#NAME?</v>
      </c>
      <c r="Q24" s="65" t="e">
        <f t="shared" ca="1" si="14"/>
        <v>#NAME?</v>
      </c>
      <c r="R24" s="67" t="e">
        <f t="shared" ca="1" si="15"/>
        <v>#NAME?</v>
      </c>
      <c r="S24" s="65" t="e">
        <f t="shared" ca="1" si="16"/>
        <v>#NAME?</v>
      </c>
    </row>
    <row r="25" spans="1:19" s="60" customFormat="1" ht="10.5">
      <c r="A25" s="134">
        <v>11</v>
      </c>
      <c r="B25" s="64">
        <f t="shared" si="17"/>
        <v>110577.01846947557</v>
      </c>
      <c r="C25" s="62">
        <f t="shared" si="1"/>
        <v>452.26947136437752</v>
      </c>
      <c r="D25" s="62">
        <f t="shared" si="0"/>
        <v>450.5044608714137</v>
      </c>
      <c r="E25" s="62">
        <f t="shared" si="2"/>
        <v>434.31161702217889</v>
      </c>
      <c r="F25" s="62">
        <f t="shared" si="3"/>
        <v>862.41281477683697</v>
      </c>
      <c r="G25" s="63" t="e">
        <f t="shared" ca="1" si="4"/>
        <v>#NAME?</v>
      </c>
      <c r="H25" s="64" t="e">
        <f t="shared" ca="1" si="5"/>
        <v>#NAME?</v>
      </c>
      <c r="I25" s="65" t="e">
        <f t="shared" ca="1" si="6"/>
        <v>#NAME?</v>
      </c>
      <c r="J25" s="66" t="e">
        <f t="shared" ca="1" si="7"/>
        <v>#NAME?</v>
      </c>
      <c r="K25" s="67" t="e">
        <f t="shared" ca="1" si="8"/>
        <v>#NAME?</v>
      </c>
      <c r="L25" s="66" t="e">
        <f t="shared" ca="1" si="9"/>
        <v>#NAME?</v>
      </c>
      <c r="M25" s="67" t="e">
        <f t="shared" ca="1" si="10"/>
        <v>#NAME?</v>
      </c>
      <c r="N25" s="65" t="e">
        <f t="shared" ca="1" si="11"/>
        <v>#NAME?</v>
      </c>
      <c r="O25" s="65" t="e">
        <f t="shared" ca="1" si="12"/>
        <v>#NAME?</v>
      </c>
      <c r="P25" s="67" t="e">
        <f t="shared" ca="1" si="13"/>
        <v>#NAME?</v>
      </c>
      <c r="Q25" s="65" t="e">
        <f t="shared" ca="1" si="14"/>
        <v>#NAME?</v>
      </c>
      <c r="R25" s="67" t="e">
        <f t="shared" ca="1" si="15"/>
        <v>#NAME?</v>
      </c>
      <c r="S25" s="65" t="e">
        <f t="shared" ca="1" si="16"/>
        <v>#NAME?</v>
      </c>
    </row>
    <row r="26" spans="1:19" s="60" customFormat="1" ht="10.5">
      <c r="A26" s="134">
        <v>12</v>
      </c>
      <c r="B26" s="64">
        <f t="shared" si="17"/>
        <v>110124.7489981112</v>
      </c>
      <c r="C26" s="62">
        <f t="shared" si="1"/>
        <v>454.11207317428119</v>
      </c>
      <c r="D26" s="62">
        <f t="shared" si="0"/>
        <v>448.66185906151003</v>
      </c>
      <c r="E26" s="62">
        <f t="shared" si="2"/>
        <v>431.09825115925833</v>
      </c>
      <c r="F26" s="62">
        <f t="shared" si="3"/>
        <v>858.83433844031674</v>
      </c>
      <c r="G26" s="63" t="e">
        <f t="shared" ca="1" si="4"/>
        <v>#NAME?</v>
      </c>
      <c r="H26" s="64" t="e">
        <f ca="1">($I$4*(1+Monatszins($I$5)/12)^A26)</f>
        <v>#NAME?</v>
      </c>
      <c r="I26" s="65" t="e">
        <f t="shared" ca="1" si="6"/>
        <v>#NAME?</v>
      </c>
      <c r="J26" s="66" t="e">
        <f t="shared" ca="1" si="7"/>
        <v>#NAME?</v>
      </c>
      <c r="K26" s="67" t="e">
        <f t="shared" ca="1" si="8"/>
        <v>#NAME?</v>
      </c>
      <c r="L26" s="66" t="e">
        <f t="shared" ca="1" si="9"/>
        <v>#NAME?</v>
      </c>
      <c r="M26" s="67" t="e">
        <f t="shared" ca="1" si="10"/>
        <v>#NAME?</v>
      </c>
      <c r="N26" s="65" t="e">
        <f t="shared" ca="1" si="11"/>
        <v>#NAME?</v>
      </c>
      <c r="O26" s="65" t="e">
        <f t="shared" ca="1" si="12"/>
        <v>#NAME?</v>
      </c>
      <c r="P26" s="67" t="e">
        <f t="shared" ca="1" si="13"/>
        <v>#NAME?</v>
      </c>
      <c r="Q26" s="65" t="e">
        <f t="shared" ca="1" si="14"/>
        <v>#NAME?</v>
      </c>
      <c r="R26" s="67" t="e">
        <f t="shared" ca="1" si="15"/>
        <v>#NAME?</v>
      </c>
      <c r="S26" s="65" t="e">
        <f t="shared" ca="1" si="16"/>
        <v>#NAME?</v>
      </c>
    </row>
    <row r="27" spans="1:19" s="60" customFormat="1" ht="10.5">
      <c r="A27" s="134">
        <v>13</v>
      </c>
      <c r="B27" s="64">
        <f t="shared" si="17"/>
        <v>109670.63692493692</v>
      </c>
      <c r="C27" s="62">
        <f t="shared" si="1"/>
        <v>455.9621819720424</v>
      </c>
      <c r="D27" s="62">
        <f t="shared" si="0"/>
        <v>446.81175026374882</v>
      </c>
      <c r="E27" s="62">
        <f t="shared" si="2"/>
        <v>427.89425374037273</v>
      </c>
      <c r="F27" s="62">
        <f t="shared" si="3"/>
        <v>855.27071055302144</v>
      </c>
      <c r="G27" s="63" t="e">
        <f t="shared" ca="1" si="4"/>
        <v>#NAME?</v>
      </c>
      <c r="H27" s="64" t="e">
        <f t="shared" ca="1" si="5"/>
        <v>#NAME?</v>
      </c>
      <c r="I27" s="65" t="e">
        <f t="shared" ca="1" si="6"/>
        <v>#NAME?</v>
      </c>
      <c r="J27" s="66" t="e">
        <f t="shared" ca="1" si="7"/>
        <v>#NAME?</v>
      </c>
      <c r="K27" s="67" t="e">
        <f t="shared" ca="1" si="8"/>
        <v>#NAME?</v>
      </c>
      <c r="L27" s="66" t="e">
        <f t="shared" ca="1" si="9"/>
        <v>#NAME?</v>
      </c>
      <c r="M27" s="67" t="e">
        <f t="shared" ca="1" si="10"/>
        <v>#NAME?</v>
      </c>
      <c r="N27" s="65" t="e">
        <f t="shared" ca="1" si="11"/>
        <v>#NAME?</v>
      </c>
      <c r="O27" s="65" t="e">
        <f t="shared" ca="1" si="12"/>
        <v>#NAME?</v>
      </c>
      <c r="P27" s="67" t="e">
        <f t="shared" ca="1" si="13"/>
        <v>#NAME?</v>
      </c>
      <c r="Q27" s="65" t="e">
        <f t="shared" ca="1" si="14"/>
        <v>#NAME?</v>
      </c>
      <c r="R27" s="67" t="e">
        <f t="shared" ca="1" si="15"/>
        <v>#NAME?</v>
      </c>
      <c r="S27" s="65" t="e">
        <f t="shared" ca="1" si="16"/>
        <v>#NAME?</v>
      </c>
    </row>
    <row r="28" spans="1:19" s="60" customFormat="1" ht="10.5">
      <c r="A28" s="134">
        <v>14</v>
      </c>
      <c r="B28" s="64">
        <f t="shared" si="17"/>
        <v>109214.67474296487</v>
      </c>
      <c r="C28" s="62">
        <f t="shared" si="1"/>
        <v>457.81982834205894</v>
      </c>
      <c r="D28" s="62">
        <f t="shared" si="0"/>
        <v>444.95410389373228</v>
      </c>
      <c r="E28" s="62">
        <f t="shared" si="2"/>
        <v>424.69959267598625</v>
      </c>
      <c r="F28" s="62">
        <f t="shared" si="3"/>
        <v>851.72186950312971</v>
      </c>
      <c r="G28" s="63" t="e">
        <f t="shared" ca="1" si="4"/>
        <v>#NAME?</v>
      </c>
      <c r="H28" s="64" t="e">
        <f t="shared" ca="1" si="5"/>
        <v>#NAME?</v>
      </c>
      <c r="I28" s="65" t="e">
        <f t="shared" ca="1" si="6"/>
        <v>#NAME?</v>
      </c>
      <c r="J28" s="66" t="e">
        <f t="shared" ca="1" si="7"/>
        <v>#NAME?</v>
      </c>
      <c r="K28" s="67" t="e">
        <f t="shared" ca="1" si="8"/>
        <v>#NAME?</v>
      </c>
      <c r="L28" s="66" t="e">
        <f t="shared" ca="1" si="9"/>
        <v>#NAME?</v>
      </c>
      <c r="M28" s="67" t="e">
        <f t="shared" ca="1" si="10"/>
        <v>#NAME?</v>
      </c>
      <c r="N28" s="65" t="e">
        <f t="shared" ca="1" si="11"/>
        <v>#NAME?</v>
      </c>
      <c r="O28" s="65" t="e">
        <f t="shared" ca="1" si="12"/>
        <v>#NAME?</v>
      </c>
      <c r="P28" s="67" t="e">
        <f t="shared" ca="1" si="13"/>
        <v>#NAME?</v>
      </c>
      <c r="Q28" s="65" t="e">
        <f t="shared" ca="1" si="14"/>
        <v>#NAME?</v>
      </c>
      <c r="R28" s="67" t="e">
        <f t="shared" ca="1" si="15"/>
        <v>#NAME?</v>
      </c>
      <c r="S28" s="65" t="e">
        <f t="shared" ca="1" si="16"/>
        <v>#NAME?</v>
      </c>
    </row>
    <row r="29" spans="1:19" s="60" customFormat="1" ht="10.5">
      <c r="A29" s="134">
        <v>15</v>
      </c>
      <c r="B29" s="64">
        <f t="shared" si="17"/>
        <v>108756.8549146228</v>
      </c>
      <c r="C29" s="62">
        <f t="shared" si="1"/>
        <v>459.68504299333313</v>
      </c>
      <c r="D29" s="62">
        <f t="shared" si="0"/>
        <v>443.08888924245809</v>
      </c>
      <c r="E29" s="62">
        <f t="shared" si="2"/>
        <v>421.51423598246072</v>
      </c>
      <c r="F29" s="62">
        <f t="shared" si="3"/>
        <v>848.18775393447083</v>
      </c>
      <c r="G29" s="63" t="e">
        <f t="shared" ca="1" si="4"/>
        <v>#NAME?</v>
      </c>
      <c r="H29" s="64" t="e">
        <f t="shared" ca="1" si="5"/>
        <v>#NAME?</v>
      </c>
      <c r="I29" s="65" t="e">
        <f t="shared" ca="1" si="6"/>
        <v>#NAME?</v>
      </c>
      <c r="J29" s="66" t="e">
        <f t="shared" ca="1" si="7"/>
        <v>#NAME?</v>
      </c>
      <c r="K29" s="67" t="e">
        <f t="shared" ca="1" si="8"/>
        <v>#NAME?</v>
      </c>
      <c r="L29" s="66" t="e">
        <f t="shared" ca="1" si="9"/>
        <v>#NAME?</v>
      </c>
      <c r="M29" s="67" t="e">
        <f t="shared" ca="1" si="10"/>
        <v>#NAME?</v>
      </c>
      <c r="N29" s="65" t="e">
        <f t="shared" ca="1" si="11"/>
        <v>#NAME?</v>
      </c>
      <c r="O29" s="65" t="e">
        <f t="shared" ca="1" si="12"/>
        <v>#NAME?</v>
      </c>
      <c r="P29" s="67" t="e">
        <f t="shared" ca="1" si="13"/>
        <v>#NAME?</v>
      </c>
      <c r="Q29" s="65" t="e">
        <f t="shared" ca="1" si="14"/>
        <v>#NAME?</v>
      </c>
      <c r="R29" s="67" t="e">
        <f t="shared" ca="1" si="15"/>
        <v>#NAME?</v>
      </c>
      <c r="S29" s="65" t="e">
        <f t="shared" ca="1" si="16"/>
        <v>#NAME?</v>
      </c>
    </row>
    <row r="30" spans="1:19" s="60" customFormat="1" ht="10.5">
      <c r="A30" s="134">
        <v>16</v>
      </c>
      <c r="B30" s="64">
        <f t="shared" si="17"/>
        <v>108297.16987162946</v>
      </c>
      <c r="C30" s="62">
        <f t="shared" si="1"/>
        <v>461.5578567599797</v>
      </c>
      <c r="D30" s="62">
        <f t="shared" si="0"/>
        <v>441.21607547581152</v>
      </c>
      <c r="E30" s="62">
        <f t="shared" si="2"/>
        <v>418.33815178170255</v>
      </c>
      <c r="F30" s="62">
        <f t="shared" si="3"/>
        <v>844.66830274546453</v>
      </c>
      <c r="G30" s="63" t="e">
        <f t="shared" ca="1" si="4"/>
        <v>#NAME?</v>
      </c>
      <c r="H30" s="64" t="e">
        <f t="shared" ca="1" si="5"/>
        <v>#NAME?</v>
      </c>
      <c r="I30" s="65" t="e">
        <f t="shared" ca="1" si="6"/>
        <v>#NAME?</v>
      </c>
      <c r="J30" s="66" t="e">
        <f t="shared" ca="1" si="7"/>
        <v>#NAME?</v>
      </c>
      <c r="K30" s="67" t="e">
        <f t="shared" ca="1" si="8"/>
        <v>#NAME?</v>
      </c>
      <c r="L30" s="66" t="e">
        <f t="shared" ca="1" si="9"/>
        <v>#NAME?</v>
      </c>
      <c r="M30" s="67" t="e">
        <f t="shared" ca="1" si="10"/>
        <v>#NAME?</v>
      </c>
      <c r="N30" s="65" t="e">
        <f t="shared" ca="1" si="11"/>
        <v>#NAME?</v>
      </c>
      <c r="O30" s="65" t="e">
        <f t="shared" ca="1" si="12"/>
        <v>#NAME?</v>
      </c>
      <c r="P30" s="67" t="e">
        <f t="shared" ca="1" si="13"/>
        <v>#NAME?</v>
      </c>
      <c r="Q30" s="65" t="e">
        <f t="shared" ca="1" si="14"/>
        <v>#NAME?</v>
      </c>
      <c r="R30" s="67" t="e">
        <f t="shared" ca="1" si="15"/>
        <v>#NAME?</v>
      </c>
      <c r="S30" s="65" t="e">
        <f t="shared" ca="1" si="16"/>
        <v>#NAME?</v>
      </c>
    </row>
    <row r="31" spans="1:19" s="60" customFormat="1" ht="10.5">
      <c r="A31" s="134">
        <v>17</v>
      </c>
      <c r="B31" s="64">
        <f t="shared" si="17"/>
        <v>107835.61201486949</v>
      </c>
      <c r="C31" s="62">
        <f t="shared" si="1"/>
        <v>463.43830060173531</v>
      </c>
      <c r="D31" s="62">
        <f t="shared" si="0"/>
        <v>439.33563163405591</v>
      </c>
      <c r="E31" s="62">
        <f t="shared" si="2"/>
        <v>415.17130830081163</v>
      </c>
      <c r="F31" s="62">
        <f t="shared" si="3"/>
        <v>841.16345508806342</v>
      </c>
      <c r="G31" s="63" t="e">
        <f t="shared" ca="1" si="4"/>
        <v>#NAME?</v>
      </c>
      <c r="H31" s="64" t="e">
        <f t="shared" ca="1" si="5"/>
        <v>#NAME?</v>
      </c>
      <c r="I31" s="65" t="e">
        <f t="shared" ca="1" si="6"/>
        <v>#NAME?</v>
      </c>
      <c r="J31" s="66" t="e">
        <f t="shared" ca="1" si="7"/>
        <v>#NAME?</v>
      </c>
      <c r="K31" s="67" t="e">
        <f t="shared" ca="1" si="8"/>
        <v>#NAME?</v>
      </c>
      <c r="L31" s="66" t="e">
        <f t="shared" ca="1" si="9"/>
        <v>#NAME?</v>
      </c>
      <c r="M31" s="67" t="e">
        <f t="shared" ca="1" si="10"/>
        <v>#NAME?</v>
      </c>
      <c r="N31" s="65" t="e">
        <f t="shared" ca="1" si="11"/>
        <v>#NAME?</v>
      </c>
      <c r="O31" s="65" t="e">
        <f t="shared" ca="1" si="12"/>
        <v>#NAME?</v>
      </c>
      <c r="P31" s="67" t="e">
        <f t="shared" ca="1" si="13"/>
        <v>#NAME?</v>
      </c>
      <c r="Q31" s="65" t="e">
        <f t="shared" ca="1" si="14"/>
        <v>#NAME?</v>
      </c>
      <c r="R31" s="67" t="e">
        <f t="shared" ca="1" si="15"/>
        <v>#NAME?</v>
      </c>
      <c r="S31" s="65" t="e">
        <f t="shared" ca="1" si="16"/>
        <v>#NAME?</v>
      </c>
    </row>
    <row r="32" spans="1:19" s="60" customFormat="1" ht="10.5">
      <c r="A32" s="134">
        <v>18</v>
      </c>
      <c r="B32" s="64">
        <f t="shared" si="17"/>
        <v>107372.17371426776</v>
      </c>
      <c r="C32" s="62">
        <f t="shared" si="1"/>
        <v>465.32640560447038</v>
      </c>
      <c r="D32" s="62">
        <f t="shared" si="0"/>
        <v>437.44752663132084</v>
      </c>
      <c r="E32" s="62">
        <f t="shared" si="2"/>
        <v>412.01367387173195</v>
      </c>
      <c r="F32" s="62">
        <f t="shared" si="3"/>
        <v>837.67315036670198</v>
      </c>
      <c r="G32" s="63" t="e">
        <f t="shared" ca="1" si="4"/>
        <v>#NAME?</v>
      </c>
      <c r="H32" s="64" t="e">
        <f t="shared" ca="1" si="5"/>
        <v>#NAME?</v>
      </c>
      <c r="I32" s="65" t="e">
        <f t="shared" ca="1" si="6"/>
        <v>#NAME?</v>
      </c>
      <c r="J32" s="66" t="e">
        <f t="shared" ca="1" si="7"/>
        <v>#NAME?</v>
      </c>
      <c r="K32" s="67" t="e">
        <f t="shared" ca="1" si="8"/>
        <v>#NAME?</v>
      </c>
      <c r="L32" s="66" t="e">
        <f t="shared" ca="1" si="9"/>
        <v>#NAME?</v>
      </c>
      <c r="M32" s="67" t="e">
        <f t="shared" ca="1" si="10"/>
        <v>#NAME?</v>
      </c>
      <c r="N32" s="65" t="e">
        <f t="shared" ca="1" si="11"/>
        <v>#NAME?</v>
      </c>
      <c r="O32" s="65" t="e">
        <f t="shared" ca="1" si="12"/>
        <v>#NAME?</v>
      </c>
      <c r="P32" s="67" t="e">
        <f t="shared" ca="1" si="13"/>
        <v>#NAME?</v>
      </c>
      <c r="Q32" s="65" t="e">
        <f t="shared" ca="1" si="14"/>
        <v>#NAME?</v>
      </c>
      <c r="R32" s="67" t="e">
        <f t="shared" ca="1" si="15"/>
        <v>#NAME?</v>
      </c>
      <c r="S32" s="65" t="e">
        <f t="shared" ca="1" si="16"/>
        <v>#NAME?</v>
      </c>
    </row>
    <row r="33" spans="1:19" s="60" customFormat="1" ht="10.5">
      <c r="A33" s="134">
        <v>19</v>
      </c>
      <c r="B33" s="64">
        <f t="shared" si="17"/>
        <v>106906.84730866329</v>
      </c>
      <c r="C33" s="62">
        <f t="shared" si="1"/>
        <v>467.22220298070317</v>
      </c>
      <c r="D33" s="62">
        <f t="shared" si="0"/>
        <v>435.55172925508805</v>
      </c>
      <c r="E33" s="62">
        <f t="shared" si="2"/>
        <v>408.86521693090162</v>
      </c>
      <c r="F33" s="62">
        <f t="shared" si="3"/>
        <v>834.1973282372486</v>
      </c>
      <c r="G33" s="63" t="e">
        <f t="shared" ca="1" si="4"/>
        <v>#NAME?</v>
      </c>
      <c r="H33" s="64" t="e">
        <f t="shared" ca="1" si="5"/>
        <v>#NAME?</v>
      </c>
      <c r="I33" s="65" t="e">
        <f t="shared" ca="1" si="6"/>
        <v>#NAME?</v>
      </c>
      <c r="J33" s="66" t="e">
        <f t="shared" ca="1" si="7"/>
        <v>#NAME?</v>
      </c>
      <c r="K33" s="67" t="e">
        <f t="shared" ca="1" si="8"/>
        <v>#NAME?</v>
      </c>
      <c r="L33" s="66" t="e">
        <f t="shared" ca="1" si="9"/>
        <v>#NAME?</v>
      </c>
      <c r="M33" s="67" t="e">
        <f t="shared" ca="1" si="10"/>
        <v>#NAME?</v>
      </c>
      <c r="N33" s="65" t="e">
        <f t="shared" ca="1" si="11"/>
        <v>#NAME?</v>
      </c>
      <c r="O33" s="65" t="e">
        <f t="shared" ca="1" si="12"/>
        <v>#NAME?</v>
      </c>
      <c r="P33" s="67" t="e">
        <f t="shared" ca="1" si="13"/>
        <v>#NAME?</v>
      </c>
      <c r="Q33" s="65" t="e">
        <f t="shared" ca="1" si="14"/>
        <v>#NAME?</v>
      </c>
      <c r="R33" s="67" t="e">
        <f t="shared" ca="1" si="15"/>
        <v>#NAME?</v>
      </c>
      <c r="S33" s="65" t="e">
        <f t="shared" ca="1" si="16"/>
        <v>#NAME?</v>
      </c>
    </row>
    <row r="34" spans="1:19" s="60" customFormat="1" ht="10.5">
      <c r="A34" s="134">
        <v>20</v>
      </c>
      <c r="B34" s="64">
        <f t="shared" si="17"/>
        <v>106439.62510568259</v>
      </c>
      <c r="C34" s="62">
        <f t="shared" si="1"/>
        <v>469.12572407011538</v>
      </c>
      <c r="D34" s="62">
        <f t="shared" si="0"/>
        <v>433.64820816567584</v>
      </c>
      <c r="E34" s="62">
        <f t="shared" si="2"/>
        <v>405.72590601890653</v>
      </c>
      <c r="F34" s="62">
        <f t="shared" si="3"/>
        <v>830.73592860596204</v>
      </c>
      <c r="G34" s="63" t="e">
        <f t="shared" ca="1" si="4"/>
        <v>#NAME?</v>
      </c>
      <c r="H34" s="64" t="e">
        <f t="shared" ca="1" si="5"/>
        <v>#NAME?</v>
      </c>
      <c r="I34" s="65" t="e">
        <f t="shared" ca="1" si="6"/>
        <v>#NAME?</v>
      </c>
      <c r="J34" s="66" t="e">
        <f t="shared" ca="1" si="7"/>
        <v>#NAME?</v>
      </c>
      <c r="K34" s="67" t="e">
        <f t="shared" ca="1" si="8"/>
        <v>#NAME?</v>
      </c>
      <c r="L34" s="66" t="e">
        <f t="shared" ca="1" si="9"/>
        <v>#NAME?</v>
      </c>
      <c r="M34" s="67" t="e">
        <f t="shared" ca="1" si="10"/>
        <v>#NAME?</v>
      </c>
      <c r="N34" s="65" t="e">
        <f t="shared" ca="1" si="11"/>
        <v>#NAME?</v>
      </c>
      <c r="O34" s="65" t="e">
        <f t="shared" ca="1" si="12"/>
        <v>#NAME?</v>
      </c>
      <c r="P34" s="67" t="e">
        <f t="shared" ca="1" si="13"/>
        <v>#NAME?</v>
      </c>
      <c r="Q34" s="65" t="e">
        <f t="shared" ca="1" si="14"/>
        <v>#NAME?</v>
      </c>
      <c r="R34" s="67" t="e">
        <f t="shared" ca="1" si="15"/>
        <v>#NAME?</v>
      </c>
      <c r="S34" s="65" t="e">
        <f t="shared" ca="1" si="16"/>
        <v>#NAME?</v>
      </c>
    </row>
    <row r="35" spans="1:19" s="60" customFormat="1" ht="10.5">
      <c r="A35" s="134">
        <v>21</v>
      </c>
      <c r="B35" s="64">
        <f t="shared" si="17"/>
        <v>105970.49938161248</v>
      </c>
      <c r="C35" s="62">
        <f t="shared" si="1"/>
        <v>471.03700034007068</v>
      </c>
      <c r="D35" s="62">
        <f t="shared" si="0"/>
        <v>431.73693189572055</v>
      </c>
      <c r="E35" s="62">
        <f t="shared" si="2"/>
        <v>402.59570978013278</v>
      </c>
      <c r="F35" s="62">
        <f t="shared" si="3"/>
        <v>827.28889162845292</v>
      </c>
      <c r="G35" s="63" t="e">
        <f t="shared" ca="1" si="4"/>
        <v>#NAME?</v>
      </c>
      <c r="H35" s="64" t="e">
        <f t="shared" ca="1" si="5"/>
        <v>#NAME?</v>
      </c>
      <c r="I35" s="65" t="e">
        <f t="shared" ca="1" si="6"/>
        <v>#NAME?</v>
      </c>
      <c r="J35" s="66" t="e">
        <f t="shared" ca="1" si="7"/>
        <v>#NAME?</v>
      </c>
      <c r="K35" s="67" t="e">
        <f t="shared" ca="1" si="8"/>
        <v>#NAME?</v>
      </c>
      <c r="L35" s="66" t="e">
        <f t="shared" ca="1" si="9"/>
        <v>#NAME?</v>
      </c>
      <c r="M35" s="67" t="e">
        <f t="shared" ca="1" si="10"/>
        <v>#NAME?</v>
      </c>
      <c r="N35" s="65" t="e">
        <f t="shared" ca="1" si="11"/>
        <v>#NAME?</v>
      </c>
      <c r="O35" s="65" t="e">
        <f t="shared" ca="1" si="12"/>
        <v>#NAME?</v>
      </c>
      <c r="P35" s="67" t="e">
        <f t="shared" ca="1" si="13"/>
        <v>#NAME?</v>
      </c>
      <c r="Q35" s="65" t="e">
        <f t="shared" ca="1" si="14"/>
        <v>#NAME?</v>
      </c>
      <c r="R35" s="67" t="e">
        <f t="shared" ca="1" si="15"/>
        <v>#NAME?</v>
      </c>
      <c r="S35" s="65" t="e">
        <f t="shared" ca="1" si="16"/>
        <v>#NAME?</v>
      </c>
    </row>
    <row r="36" spans="1:19" s="60" customFormat="1" ht="10.5">
      <c r="A36" s="134">
        <v>22</v>
      </c>
      <c r="B36" s="64">
        <f t="shared" si="17"/>
        <v>105499.4623812724</v>
      </c>
      <c r="C36" s="62">
        <f t="shared" si="1"/>
        <v>472.95606338613459</v>
      </c>
      <c r="D36" s="62">
        <f t="shared" si="0"/>
        <v>429.81786884965663</v>
      </c>
      <c r="E36" s="62">
        <f t="shared" si="2"/>
        <v>399.47459696242146</v>
      </c>
      <c r="F36" s="62">
        <f t="shared" si="3"/>
        <v>823.85615770864865</v>
      </c>
      <c r="G36" s="63" t="e">
        <f t="shared" ca="1" si="4"/>
        <v>#NAME?</v>
      </c>
      <c r="H36" s="64" t="e">
        <f t="shared" ca="1" si="5"/>
        <v>#NAME?</v>
      </c>
      <c r="I36" s="65" t="e">
        <f t="shared" ca="1" si="6"/>
        <v>#NAME?</v>
      </c>
      <c r="J36" s="66" t="e">
        <f t="shared" ca="1" si="7"/>
        <v>#NAME?</v>
      </c>
      <c r="K36" s="67" t="e">
        <f t="shared" ca="1" si="8"/>
        <v>#NAME?</v>
      </c>
      <c r="L36" s="66" t="e">
        <f t="shared" ca="1" si="9"/>
        <v>#NAME?</v>
      </c>
      <c r="M36" s="67" t="e">
        <f t="shared" ca="1" si="10"/>
        <v>#NAME?</v>
      </c>
      <c r="N36" s="65" t="e">
        <f t="shared" ca="1" si="11"/>
        <v>#NAME?</v>
      </c>
      <c r="O36" s="65" t="e">
        <f t="shared" ca="1" si="12"/>
        <v>#NAME?</v>
      </c>
      <c r="P36" s="67" t="e">
        <f t="shared" ca="1" si="13"/>
        <v>#NAME?</v>
      </c>
      <c r="Q36" s="65" t="e">
        <f t="shared" ca="1" si="14"/>
        <v>#NAME?</v>
      </c>
      <c r="R36" s="67" t="e">
        <f t="shared" ca="1" si="15"/>
        <v>#NAME?</v>
      </c>
      <c r="S36" s="65" t="e">
        <f t="shared" ca="1" si="16"/>
        <v>#NAME?</v>
      </c>
    </row>
    <row r="37" spans="1:19" s="60" customFormat="1" ht="10.5">
      <c r="A37" s="134">
        <v>23</v>
      </c>
      <c r="B37" s="64">
        <f t="shared" si="17"/>
        <v>105026.50631788626</v>
      </c>
      <c r="C37" s="62">
        <f t="shared" si="1"/>
        <v>474.88294493259673</v>
      </c>
      <c r="D37" s="62">
        <f t="shared" si="0"/>
        <v>427.89098730319449</v>
      </c>
      <c r="E37" s="62">
        <f t="shared" si="2"/>
        <v>396.36253641672528</v>
      </c>
      <c r="F37" s="62">
        <f t="shared" si="3"/>
        <v>820.43766749776296</v>
      </c>
      <c r="G37" s="63" t="e">
        <f t="shared" ca="1" si="4"/>
        <v>#NAME?</v>
      </c>
      <c r="H37" s="64" t="e">
        <f t="shared" ca="1" si="5"/>
        <v>#NAME?</v>
      </c>
      <c r="I37" s="65" t="e">
        <f t="shared" ca="1" si="6"/>
        <v>#NAME?</v>
      </c>
      <c r="J37" s="66" t="e">
        <f t="shared" ca="1" si="7"/>
        <v>#NAME?</v>
      </c>
      <c r="K37" s="67" t="e">
        <f t="shared" ca="1" si="8"/>
        <v>#NAME?</v>
      </c>
      <c r="L37" s="66" t="e">
        <f t="shared" ca="1" si="9"/>
        <v>#NAME?</v>
      </c>
      <c r="M37" s="67" t="e">
        <f t="shared" ca="1" si="10"/>
        <v>#NAME?</v>
      </c>
      <c r="N37" s="65" t="e">
        <f t="shared" ca="1" si="11"/>
        <v>#NAME?</v>
      </c>
      <c r="O37" s="65" t="e">
        <f t="shared" ca="1" si="12"/>
        <v>#NAME?</v>
      </c>
      <c r="P37" s="67" t="e">
        <f t="shared" ca="1" si="13"/>
        <v>#NAME?</v>
      </c>
      <c r="Q37" s="65" t="e">
        <f t="shared" ca="1" si="14"/>
        <v>#NAME?</v>
      </c>
      <c r="R37" s="67" t="e">
        <f t="shared" ca="1" si="15"/>
        <v>#NAME?</v>
      </c>
      <c r="S37" s="65" t="e">
        <f t="shared" ca="1" si="16"/>
        <v>#NAME?</v>
      </c>
    </row>
    <row r="38" spans="1:19" s="60" customFormat="1" ht="10.5">
      <c r="A38" s="134">
        <v>24</v>
      </c>
      <c r="B38" s="64">
        <f t="shared" si="17"/>
        <v>104551.62337295366</v>
      </c>
      <c r="C38" s="62">
        <f t="shared" si="1"/>
        <v>476.81767683299563</v>
      </c>
      <c r="D38" s="62">
        <f t="shared" si="0"/>
        <v>425.95625540279559</v>
      </c>
      <c r="E38" s="62">
        <f t="shared" si="2"/>
        <v>393.25949709676422</v>
      </c>
      <c r="F38" s="62">
        <f t="shared" si="3"/>
        <v>817.03336189327092</v>
      </c>
      <c r="G38" s="63" t="e">
        <f t="shared" ca="1" si="4"/>
        <v>#NAME?</v>
      </c>
      <c r="H38" s="64" t="e">
        <f t="shared" ca="1" si="5"/>
        <v>#NAME?</v>
      </c>
      <c r="I38" s="65" t="e">
        <f t="shared" ca="1" si="6"/>
        <v>#NAME?</v>
      </c>
      <c r="J38" s="66" t="e">
        <f t="shared" ca="1" si="7"/>
        <v>#NAME?</v>
      </c>
      <c r="K38" s="67" t="e">
        <f t="shared" ca="1" si="8"/>
        <v>#NAME?</v>
      </c>
      <c r="L38" s="66" t="e">
        <f t="shared" ca="1" si="9"/>
        <v>#NAME?</v>
      </c>
      <c r="M38" s="67" t="e">
        <f t="shared" ca="1" si="10"/>
        <v>#NAME?</v>
      </c>
      <c r="N38" s="65" t="e">
        <f t="shared" ca="1" si="11"/>
        <v>#NAME?</v>
      </c>
      <c r="O38" s="65" t="e">
        <f t="shared" ca="1" si="12"/>
        <v>#NAME?</v>
      </c>
      <c r="P38" s="67" t="e">
        <f t="shared" ca="1" si="13"/>
        <v>#NAME?</v>
      </c>
      <c r="Q38" s="65" t="e">
        <f t="shared" ca="1" si="14"/>
        <v>#NAME?</v>
      </c>
      <c r="R38" s="67" t="e">
        <f t="shared" ca="1" si="15"/>
        <v>#NAME?</v>
      </c>
      <c r="S38" s="65" t="e">
        <f t="shared" ca="1" si="16"/>
        <v>#NAME?</v>
      </c>
    </row>
    <row r="39" spans="1:19" s="60" customFormat="1" ht="10.5">
      <c r="A39" s="134">
        <v>25</v>
      </c>
      <c r="B39" s="64">
        <f t="shared" si="17"/>
        <v>104074.80569612066</v>
      </c>
      <c r="C39" s="62">
        <f t="shared" si="1"/>
        <v>478.76029107064488</v>
      </c>
      <c r="D39" s="62">
        <f t="shared" si="0"/>
        <v>424.01364116514634</v>
      </c>
      <c r="E39" s="62">
        <f t="shared" si="2"/>
        <v>390.16544805868449</v>
      </c>
      <c r="F39" s="62">
        <f>(C39+D39)/(1+($F$7))^(A39/12)</f>
        <v>813.64318203788582</v>
      </c>
      <c r="G39" s="63" t="e">
        <f t="shared" ca="1" si="4"/>
        <v>#NAME?</v>
      </c>
      <c r="H39" s="64" t="e">
        <f t="shared" ca="1" si="5"/>
        <v>#NAME?</v>
      </c>
      <c r="I39" s="65" t="e">
        <f t="shared" ca="1" si="6"/>
        <v>#NAME?</v>
      </c>
      <c r="J39" s="66" t="e">
        <f t="shared" ca="1" si="7"/>
        <v>#NAME?</v>
      </c>
      <c r="K39" s="67" t="e">
        <f t="shared" ca="1" si="8"/>
        <v>#NAME?</v>
      </c>
      <c r="L39" s="66" t="e">
        <f t="shared" ca="1" si="9"/>
        <v>#NAME?</v>
      </c>
      <c r="M39" s="67" t="e">
        <f t="shared" ca="1" si="10"/>
        <v>#NAME?</v>
      </c>
      <c r="N39" s="65" t="e">
        <f t="shared" ca="1" si="11"/>
        <v>#NAME?</v>
      </c>
      <c r="O39" s="65" t="e">
        <f t="shared" ca="1" si="12"/>
        <v>#NAME?</v>
      </c>
      <c r="P39" s="67" t="e">
        <f t="shared" ca="1" si="13"/>
        <v>#NAME?</v>
      </c>
      <c r="Q39" s="65" t="e">
        <f t="shared" ca="1" si="14"/>
        <v>#NAME?</v>
      </c>
      <c r="R39" s="67" t="e">
        <f t="shared" ca="1" si="15"/>
        <v>#NAME?</v>
      </c>
      <c r="S39" s="65" t="e">
        <f t="shared" ca="1" si="16"/>
        <v>#NAME?</v>
      </c>
    </row>
    <row r="40" spans="1:19" s="60" customFormat="1" ht="10.5">
      <c r="A40" s="134">
        <v>26</v>
      </c>
      <c r="B40" s="64">
        <f t="shared" si="17"/>
        <v>103596.04540505001</v>
      </c>
      <c r="C40" s="62">
        <f t="shared" si="1"/>
        <v>480.71081975916223</v>
      </c>
      <c r="D40" s="62">
        <f t="shared" si="0"/>
        <v>422.06311247662899</v>
      </c>
      <c r="E40" s="62">
        <f t="shared" si="2"/>
        <v>387.08035846071721</v>
      </c>
      <c r="F40" s="62">
        <f t="shared" si="3"/>
        <v>810.26706931854142</v>
      </c>
      <c r="G40" s="63" t="e">
        <f t="shared" ca="1" si="4"/>
        <v>#NAME?</v>
      </c>
      <c r="H40" s="64" t="e">
        <f t="shared" ca="1" si="5"/>
        <v>#NAME?</v>
      </c>
      <c r="I40" s="65" t="e">
        <f t="shared" ca="1" si="6"/>
        <v>#NAME?</v>
      </c>
      <c r="J40" s="66" t="e">
        <f t="shared" ca="1" si="7"/>
        <v>#NAME?</v>
      </c>
      <c r="K40" s="67" t="e">
        <f t="shared" ca="1" si="8"/>
        <v>#NAME?</v>
      </c>
      <c r="L40" s="66" t="e">
        <f t="shared" ca="1" si="9"/>
        <v>#NAME?</v>
      </c>
      <c r="M40" s="67" t="e">
        <f t="shared" ca="1" si="10"/>
        <v>#NAME?</v>
      </c>
      <c r="N40" s="65" t="e">
        <f t="shared" ca="1" si="11"/>
        <v>#NAME?</v>
      </c>
      <c r="O40" s="65" t="e">
        <f t="shared" ca="1" si="12"/>
        <v>#NAME?</v>
      </c>
      <c r="P40" s="67" t="e">
        <f t="shared" ca="1" si="13"/>
        <v>#NAME?</v>
      </c>
      <c r="Q40" s="65" t="e">
        <f t="shared" ca="1" si="14"/>
        <v>#NAME?</v>
      </c>
      <c r="R40" s="67" t="e">
        <f t="shared" ca="1" si="15"/>
        <v>#NAME?</v>
      </c>
      <c r="S40" s="65" t="e">
        <f t="shared" ca="1" si="16"/>
        <v>#NAME?</v>
      </c>
    </row>
    <row r="41" spans="1:19" s="60" customFormat="1" ht="10.5">
      <c r="A41" s="134">
        <v>27</v>
      </c>
      <c r="B41" s="64">
        <f t="shared" si="17"/>
        <v>103115.33458529085</v>
      </c>
      <c r="C41" s="62">
        <f t="shared" si="1"/>
        <v>482.66929514300011</v>
      </c>
      <c r="D41" s="62">
        <f t="shared" si="0"/>
        <v>420.10463709279111</v>
      </c>
      <c r="E41" s="62">
        <f t="shared" si="2"/>
        <v>384.00419756283901</v>
      </c>
      <c r="F41" s="62">
        <f t="shared" si="3"/>
        <v>806.90496536538035</v>
      </c>
      <c r="G41" s="63" t="e">
        <f t="shared" ca="1" si="4"/>
        <v>#NAME?</v>
      </c>
      <c r="H41" s="64" t="e">
        <f t="shared" ca="1" si="5"/>
        <v>#NAME?</v>
      </c>
      <c r="I41" s="65" t="e">
        <f t="shared" ca="1" si="6"/>
        <v>#NAME?</v>
      </c>
      <c r="J41" s="66" t="e">
        <f t="shared" ca="1" si="7"/>
        <v>#NAME?</v>
      </c>
      <c r="K41" s="67" t="e">
        <f t="shared" ca="1" si="8"/>
        <v>#NAME?</v>
      </c>
      <c r="L41" s="66" t="e">
        <f t="shared" ca="1" si="9"/>
        <v>#NAME?</v>
      </c>
      <c r="M41" s="67" t="e">
        <f t="shared" ca="1" si="10"/>
        <v>#NAME?</v>
      </c>
      <c r="N41" s="65" t="e">
        <f t="shared" ca="1" si="11"/>
        <v>#NAME?</v>
      </c>
      <c r="O41" s="65" t="e">
        <f t="shared" ca="1" si="12"/>
        <v>#NAME?</v>
      </c>
      <c r="P41" s="67" t="e">
        <f t="shared" ca="1" si="13"/>
        <v>#NAME?</v>
      </c>
      <c r="Q41" s="65" t="e">
        <f t="shared" ca="1" si="14"/>
        <v>#NAME?</v>
      </c>
      <c r="R41" s="67" t="e">
        <f t="shared" ca="1" si="15"/>
        <v>#NAME?</v>
      </c>
      <c r="S41" s="65" t="e">
        <f t="shared" ca="1" si="16"/>
        <v>#NAME?</v>
      </c>
    </row>
    <row r="42" spans="1:19" s="60" customFormat="1" ht="10.5">
      <c r="A42" s="134">
        <v>28</v>
      </c>
      <c r="B42" s="64">
        <f t="shared" si="17"/>
        <v>102632.66529014785</v>
      </c>
      <c r="C42" s="62">
        <f t="shared" si="1"/>
        <v>484.63574959797904</v>
      </c>
      <c r="D42" s="62">
        <f t="shared" si="0"/>
        <v>418.13818263781218</v>
      </c>
      <c r="E42" s="62">
        <f t="shared" si="2"/>
        <v>380.93693472643344</v>
      </c>
      <c r="F42" s="62">
        <f t="shared" si="3"/>
        <v>803.55681205074325</v>
      </c>
      <c r="G42" s="63" t="e">
        <f t="shared" ca="1" si="4"/>
        <v>#NAME?</v>
      </c>
      <c r="H42" s="64" t="e">
        <f t="shared" ca="1" si="5"/>
        <v>#NAME?</v>
      </c>
      <c r="I42" s="65" t="e">
        <f t="shared" ca="1" si="6"/>
        <v>#NAME?</v>
      </c>
      <c r="J42" s="66" t="e">
        <f t="shared" ca="1" si="7"/>
        <v>#NAME?</v>
      </c>
      <c r="K42" s="67" t="e">
        <f t="shared" ca="1" si="8"/>
        <v>#NAME?</v>
      </c>
      <c r="L42" s="66" t="e">
        <f t="shared" ca="1" si="9"/>
        <v>#NAME?</v>
      </c>
      <c r="M42" s="67" t="e">
        <f t="shared" ca="1" si="10"/>
        <v>#NAME?</v>
      </c>
      <c r="N42" s="65" t="e">
        <f t="shared" ca="1" si="11"/>
        <v>#NAME?</v>
      </c>
      <c r="O42" s="65" t="e">
        <f t="shared" ca="1" si="12"/>
        <v>#NAME?</v>
      </c>
      <c r="P42" s="67" t="e">
        <f t="shared" ca="1" si="13"/>
        <v>#NAME?</v>
      </c>
      <c r="Q42" s="65" t="e">
        <f t="shared" ca="1" si="14"/>
        <v>#NAME?</v>
      </c>
      <c r="R42" s="67" t="e">
        <f t="shared" ca="1" si="15"/>
        <v>#NAME?</v>
      </c>
      <c r="S42" s="65" t="e">
        <f t="shared" ca="1" si="16"/>
        <v>#NAME?</v>
      </c>
    </row>
    <row r="43" spans="1:19" s="60" customFormat="1" ht="10.5">
      <c r="A43" s="134">
        <v>29</v>
      </c>
      <c r="B43" s="64">
        <f t="shared" si="17"/>
        <v>102148.02954054988</v>
      </c>
      <c r="C43" s="62">
        <f t="shared" si="1"/>
        <v>486.61021563182237</v>
      </c>
      <c r="D43" s="62">
        <f t="shared" si="0"/>
        <v>416.16371660396885</v>
      </c>
      <c r="E43" s="62">
        <f t="shared" si="2"/>
        <v>377.8785394139536</v>
      </c>
      <c r="F43" s="62">
        <f t="shared" si="3"/>
        <v>800.22255148816441</v>
      </c>
      <c r="G43" s="63" t="e">
        <f t="shared" ca="1" si="4"/>
        <v>#NAME?</v>
      </c>
      <c r="H43" s="64" t="e">
        <f t="shared" ca="1" si="5"/>
        <v>#NAME?</v>
      </c>
      <c r="I43" s="65" t="e">
        <f t="shared" ca="1" si="6"/>
        <v>#NAME?</v>
      </c>
      <c r="J43" s="66" t="e">
        <f t="shared" ca="1" si="7"/>
        <v>#NAME?</v>
      </c>
      <c r="K43" s="67" t="e">
        <f t="shared" ca="1" si="8"/>
        <v>#NAME?</v>
      </c>
      <c r="L43" s="66" t="e">
        <f t="shared" ca="1" si="9"/>
        <v>#NAME?</v>
      </c>
      <c r="M43" s="67" t="e">
        <f t="shared" ca="1" si="10"/>
        <v>#NAME?</v>
      </c>
      <c r="N43" s="65" t="e">
        <f t="shared" ca="1" si="11"/>
        <v>#NAME?</v>
      </c>
      <c r="O43" s="65" t="e">
        <f t="shared" ca="1" si="12"/>
        <v>#NAME?</v>
      </c>
      <c r="P43" s="67" t="e">
        <f t="shared" ca="1" si="13"/>
        <v>#NAME?</v>
      </c>
      <c r="Q43" s="65" t="e">
        <f t="shared" ca="1" si="14"/>
        <v>#NAME?</v>
      </c>
      <c r="R43" s="67" t="e">
        <f t="shared" ca="1" si="15"/>
        <v>#NAME?</v>
      </c>
      <c r="S43" s="65" t="e">
        <f t="shared" ca="1" si="16"/>
        <v>#NAME?</v>
      </c>
    </row>
    <row r="44" spans="1:19" s="60" customFormat="1" ht="10.5">
      <c r="A44" s="134">
        <v>30</v>
      </c>
      <c r="B44" s="64">
        <f t="shared" si="17"/>
        <v>101661.41932491805</v>
      </c>
      <c r="C44" s="62">
        <f t="shared" si="1"/>
        <v>488.59272588469423</v>
      </c>
      <c r="D44" s="62">
        <f t="shared" si="0"/>
        <v>414.18120635109699</v>
      </c>
      <c r="E44" s="62">
        <f t="shared" si="2"/>
        <v>374.82898118858526</v>
      </c>
      <c r="F44" s="62">
        <f t="shared" si="3"/>
        <v>796.90212603137059</v>
      </c>
      <c r="G44" s="63" t="e">
        <f t="shared" ca="1" si="4"/>
        <v>#NAME?</v>
      </c>
      <c r="H44" s="64" t="e">
        <f t="shared" ca="1" si="5"/>
        <v>#NAME?</v>
      </c>
      <c r="I44" s="65" t="e">
        <f t="shared" ca="1" si="6"/>
        <v>#NAME?</v>
      </c>
      <c r="J44" s="66" t="e">
        <f t="shared" ca="1" si="7"/>
        <v>#NAME?</v>
      </c>
      <c r="K44" s="67" t="e">
        <f t="shared" ca="1" si="8"/>
        <v>#NAME?</v>
      </c>
      <c r="L44" s="66" t="e">
        <f t="shared" ca="1" si="9"/>
        <v>#NAME?</v>
      </c>
      <c r="M44" s="67" t="e">
        <f t="shared" ca="1" si="10"/>
        <v>#NAME?</v>
      </c>
      <c r="N44" s="65" t="e">
        <f t="shared" ca="1" si="11"/>
        <v>#NAME?</v>
      </c>
      <c r="O44" s="65" t="e">
        <f t="shared" ca="1" si="12"/>
        <v>#NAME?</v>
      </c>
      <c r="P44" s="67" t="e">
        <f t="shared" ca="1" si="13"/>
        <v>#NAME?</v>
      </c>
      <c r="Q44" s="65" t="e">
        <f t="shared" ca="1" si="14"/>
        <v>#NAME?</v>
      </c>
      <c r="R44" s="67" t="e">
        <f t="shared" ca="1" si="15"/>
        <v>#NAME?</v>
      </c>
      <c r="S44" s="65" t="e">
        <f t="shared" ca="1" si="16"/>
        <v>#NAME?</v>
      </c>
    </row>
    <row r="45" spans="1:19" s="60" customFormat="1" ht="10.5">
      <c r="A45" s="134">
        <v>31</v>
      </c>
      <c r="B45" s="64">
        <f t="shared" si="17"/>
        <v>101172.82659903336</v>
      </c>
      <c r="C45" s="62">
        <f t="shared" si="1"/>
        <v>490.58331312973866</v>
      </c>
      <c r="D45" s="62">
        <f t="shared" si="0"/>
        <v>412.19061910605257</v>
      </c>
      <c r="E45" s="62">
        <f t="shared" si="2"/>
        <v>371.78822971391247</v>
      </c>
      <c r="F45" s="62">
        <f t="shared" si="3"/>
        <v>793.59547827328527</v>
      </c>
      <c r="G45" s="63" t="e">
        <f t="shared" ca="1" si="4"/>
        <v>#NAME?</v>
      </c>
      <c r="H45" s="64" t="e">
        <f t="shared" ca="1" si="5"/>
        <v>#NAME?</v>
      </c>
      <c r="I45" s="65" t="e">
        <f t="shared" ca="1" si="6"/>
        <v>#NAME?</v>
      </c>
      <c r="J45" s="66" t="e">
        <f t="shared" ca="1" si="7"/>
        <v>#NAME?</v>
      </c>
      <c r="K45" s="67" t="e">
        <f t="shared" ca="1" si="8"/>
        <v>#NAME?</v>
      </c>
      <c r="L45" s="66" t="e">
        <f t="shared" ca="1" si="9"/>
        <v>#NAME?</v>
      </c>
      <c r="M45" s="67" t="e">
        <f t="shared" ca="1" si="10"/>
        <v>#NAME?</v>
      </c>
      <c r="N45" s="65" t="e">
        <f t="shared" ca="1" si="11"/>
        <v>#NAME?</v>
      </c>
      <c r="O45" s="65" t="e">
        <f t="shared" ca="1" si="12"/>
        <v>#NAME?</v>
      </c>
      <c r="P45" s="67" t="e">
        <f t="shared" ca="1" si="13"/>
        <v>#NAME?</v>
      </c>
      <c r="Q45" s="65" t="e">
        <f t="shared" ca="1" si="14"/>
        <v>#NAME?</v>
      </c>
      <c r="R45" s="67" t="e">
        <f t="shared" ca="1" si="15"/>
        <v>#NAME?</v>
      </c>
      <c r="S45" s="65" t="e">
        <f t="shared" ca="1" si="16"/>
        <v>#NAME?</v>
      </c>
    </row>
    <row r="46" spans="1:19" s="60" customFormat="1" ht="10.5">
      <c r="A46" s="134">
        <v>32</v>
      </c>
      <c r="B46" s="64">
        <f t="shared" si="17"/>
        <v>100682.24328590362</v>
      </c>
      <c r="C46" s="62">
        <f t="shared" si="1"/>
        <v>492.58201027362151</v>
      </c>
      <c r="D46" s="62">
        <f t="shared" si="0"/>
        <v>410.19192196216972</v>
      </c>
      <c r="E46" s="62">
        <f t="shared" si="2"/>
        <v>368.75625475358322</v>
      </c>
      <c r="F46" s="62">
        <f t="shared" si="3"/>
        <v>790.30255104503533</v>
      </c>
      <c r="G46" s="63" t="e">
        <f t="shared" ca="1" si="4"/>
        <v>#NAME?</v>
      </c>
      <c r="H46" s="64" t="e">
        <f t="shared" ca="1" si="5"/>
        <v>#NAME?</v>
      </c>
      <c r="I46" s="65" t="e">
        <f t="shared" ca="1" si="6"/>
        <v>#NAME?</v>
      </c>
      <c r="J46" s="66" t="e">
        <f t="shared" ca="1" si="7"/>
        <v>#NAME?</v>
      </c>
      <c r="K46" s="67" t="e">
        <f t="shared" ca="1" si="8"/>
        <v>#NAME?</v>
      </c>
      <c r="L46" s="66" t="e">
        <f t="shared" ca="1" si="9"/>
        <v>#NAME?</v>
      </c>
      <c r="M46" s="67" t="e">
        <f t="shared" ca="1" si="10"/>
        <v>#NAME?</v>
      </c>
      <c r="N46" s="65" t="e">
        <f t="shared" ca="1" si="11"/>
        <v>#NAME?</v>
      </c>
      <c r="O46" s="65" t="e">
        <f t="shared" ca="1" si="12"/>
        <v>#NAME?</v>
      </c>
      <c r="P46" s="67" t="e">
        <f t="shared" ca="1" si="13"/>
        <v>#NAME?</v>
      </c>
      <c r="Q46" s="65" t="e">
        <f t="shared" ca="1" si="14"/>
        <v>#NAME?</v>
      </c>
      <c r="R46" s="67" t="e">
        <f t="shared" ca="1" si="15"/>
        <v>#NAME?</v>
      </c>
      <c r="S46" s="65" t="e">
        <f t="shared" ca="1" si="16"/>
        <v>#NAME?</v>
      </c>
    </row>
    <row r="47" spans="1:19" s="60" customFormat="1" ht="10.5">
      <c r="A47" s="134">
        <v>33</v>
      </c>
      <c r="B47" s="64">
        <f t="shared" si="17"/>
        <v>100189.66127563</v>
      </c>
      <c r="C47" s="62">
        <f t="shared" si="1"/>
        <v>494.58885035707459</v>
      </c>
      <c r="D47" s="62">
        <f t="shared" si="0"/>
        <v>408.18508187871663</v>
      </c>
      <c r="E47" s="62">
        <f t="shared" si="2"/>
        <v>365.73302617097607</v>
      </c>
      <c r="F47" s="62">
        <f t="shared" si="3"/>
        <v>787.02328741496274</v>
      </c>
      <c r="G47" s="63" t="e">
        <f t="shared" ca="1" si="4"/>
        <v>#NAME?</v>
      </c>
      <c r="H47" s="64" t="e">
        <f t="shared" ca="1" si="5"/>
        <v>#NAME?</v>
      </c>
      <c r="I47" s="65" t="e">
        <f t="shared" ca="1" si="6"/>
        <v>#NAME?</v>
      </c>
      <c r="J47" s="66" t="e">
        <f t="shared" ca="1" si="7"/>
        <v>#NAME?</v>
      </c>
      <c r="K47" s="67" t="e">
        <f t="shared" ca="1" si="8"/>
        <v>#NAME?</v>
      </c>
      <c r="L47" s="66" t="e">
        <f t="shared" ca="1" si="9"/>
        <v>#NAME?</v>
      </c>
      <c r="M47" s="67" t="e">
        <f t="shared" ca="1" si="10"/>
        <v>#NAME?</v>
      </c>
      <c r="N47" s="65" t="e">
        <f t="shared" ca="1" si="11"/>
        <v>#NAME?</v>
      </c>
      <c r="O47" s="65" t="e">
        <f t="shared" ca="1" si="12"/>
        <v>#NAME?</v>
      </c>
      <c r="P47" s="67" t="e">
        <f t="shared" ca="1" si="13"/>
        <v>#NAME?</v>
      </c>
      <c r="Q47" s="65" t="e">
        <f t="shared" ca="1" si="14"/>
        <v>#NAME?</v>
      </c>
      <c r="R47" s="67" t="e">
        <f t="shared" ca="1" si="15"/>
        <v>#NAME?</v>
      </c>
      <c r="S47" s="65" t="e">
        <f t="shared" ca="1" si="16"/>
        <v>#NAME?</v>
      </c>
    </row>
    <row r="48" spans="1:19" s="60" customFormat="1" ht="10.5">
      <c r="A48" s="134">
        <v>34</v>
      </c>
      <c r="B48" s="64">
        <f t="shared" si="17"/>
        <v>99695.072425272927</v>
      </c>
      <c r="C48" s="62">
        <f t="shared" si="1"/>
        <v>496.60386655544164</v>
      </c>
      <c r="D48" s="62">
        <f t="shared" si="0"/>
        <v>406.17006568034958</v>
      </c>
      <c r="E48" s="62">
        <f t="shared" si="2"/>
        <v>362.71851392886884</v>
      </c>
      <c r="F48" s="62">
        <f t="shared" si="3"/>
        <v>783.7576306876407</v>
      </c>
      <c r="G48" s="63" t="e">
        <f t="shared" ca="1" si="4"/>
        <v>#NAME?</v>
      </c>
      <c r="H48" s="64" t="e">
        <f t="shared" ca="1" si="5"/>
        <v>#NAME?</v>
      </c>
      <c r="I48" s="65" t="e">
        <f t="shared" ca="1" si="6"/>
        <v>#NAME?</v>
      </c>
      <c r="J48" s="66" t="e">
        <f t="shared" ca="1" si="7"/>
        <v>#NAME?</v>
      </c>
      <c r="K48" s="67" t="e">
        <f t="shared" ca="1" si="8"/>
        <v>#NAME?</v>
      </c>
      <c r="L48" s="66" t="e">
        <f t="shared" ca="1" si="9"/>
        <v>#NAME?</v>
      </c>
      <c r="M48" s="67" t="e">
        <f t="shared" ca="1" si="10"/>
        <v>#NAME?</v>
      </c>
      <c r="N48" s="65" t="e">
        <f t="shared" ca="1" si="11"/>
        <v>#NAME?</v>
      </c>
      <c r="O48" s="65" t="e">
        <f t="shared" ca="1" si="12"/>
        <v>#NAME?</v>
      </c>
      <c r="P48" s="67" t="e">
        <f t="shared" ca="1" si="13"/>
        <v>#NAME?</v>
      </c>
      <c r="Q48" s="65" t="e">
        <f t="shared" ca="1" si="14"/>
        <v>#NAME?</v>
      </c>
      <c r="R48" s="67" t="e">
        <f t="shared" ca="1" si="15"/>
        <v>#NAME?</v>
      </c>
      <c r="S48" s="65" t="e">
        <f t="shared" ca="1" si="16"/>
        <v>#NAME?</v>
      </c>
    </row>
    <row r="49" spans="1:19" s="60" customFormat="1" ht="10.5">
      <c r="A49" s="134">
        <v>35</v>
      </c>
      <c r="B49" s="64">
        <f t="shared" si="17"/>
        <v>99198.46855871749</v>
      </c>
      <c r="C49" s="62">
        <f t="shared" si="1"/>
        <v>498.62709217922691</v>
      </c>
      <c r="D49" s="62">
        <f t="shared" si="0"/>
        <v>404.14684005656432</v>
      </c>
      <c r="E49" s="62">
        <f t="shared" si="2"/>
        <v>359.71268808910736</v>
      </c>
      <c r="F49" s="62">
        <f t="shared" si="3"/>
        <v>780.50552440289289</v>
      </c>
      <c r="G49" s="63" t="e">
        <f t="shared" ca="1" si="4"/>
        <v>#NAME?</v>
      </c>
      <c r="H49" s="64" t="e">
        <f t="shared" ca="1" si="5"/>
        <v>#NAME?</v>
      </c>
      <c r="I49" s="65" t="e">
        <f t="shared" ca="1" si="6"/>
        <v>#NAME?</v>
      </c>
      <c r="J49" s="66" t="e">
        <f t="shared" ca="1" si="7"/>
        <v>#NAME?</v>
      </c>
      <c r="K49" s="67" t="e">
        <f t="shared" ca="1" si="8"/>
        <v>#NAME?</v>
      </c>
      <c r="L49" s="66" t="e">
        <f t="shared" ca="1" si="9"/>
        <v>#NAME?</v>
      </c>
      <c r="M49" s="67" t="e">
        <f t="shared" ca="1" si="10"/>
        <v>#NAME?</v>
      </c>
      <c r="N49" s="65" t="e">
        <f t="shared" ca="1" si="11"/>
        <v>#NAME?</v>
      </c>
      <c r="O49" s="65" t="e">
        <f t="shared" ca="1" si="12"/>
        <v>#NAME?</v>
      </c>
      <c r="P49" s="67" t="e">
        <f t="shared" ca="1" si="13"/>
        <v>#NAME?</v>
      </c>
      <c r="Q49" s="65" t="e">
        <f t="shared" ca="1" si="14"/>
        <v>#NAME?</v>
      </c>
      <c r="R49" s="67" t="e">
        <f t="shared" ca="1" si="15"/>
        <v>#NAME?</v>
      </c>
      <c r="S49" s="65" t="e">
        <f t="shared" ca="1" si="16"/>
        <v>#NAME?</v>
      </c>
    </row>
    <row r="50" spans="1:19" s="60" customFormat="1" ht="10.5">
      <c r="A50" s="134">
        <v>36</v>
      </c>
      <c r="B50" s="64">
        <f t="shared" si="17"/>
        <v>98699.841466538259</v>
      </c>
      <c r="C50" s="62">
        <f t="shared" si="1"/>
        <v>500.65856067464574</v>
      </c>
      <c r="D50" s="62">
        <f t="shared" si="0"/>
        <v>402.11537156114548</v>
      </c>
      <c r="E50" s="62">
        <f t="shared" si="2"/>
        <v>356.71551881227651</v>
      </c>
      <c r="F50" s="62">
        <f t="shared" si="3"/>
        <v>777.26691233481756</v>
      </c>
      <c r="G50" s="63" t="e">
        <f t="shared" ca="1" si="4"/>
        <v>#NAME?</v>
      </c>
      <c r="H50" s="64" t="e">
        <f t="shared" ca="1" si="5"/>
        <v>#NAME?</v>
      </c>
      <c r="I50" s="65" t="e">
        <f t="shared" ca="1" si="6"/>
        <v>#NAME?</v>
      </c>
      <c r="J50" s="66" t="e">
        <f t="shared" ca="1" si="7"/>
        <v>#NAME?</v>
      </c>
      <c r="K50" s="67" t="e">
        <f t="shared" ca="1" si="8"/>
        <v>#NAME?</v>
      </c>
      <c r="L50" s="66" t="e">
        <f t="shared" ca="1" si="9"/>
        <v>#NAME?</v>
      </c>
      <c r="M50" s="67" t="e">
        <f t="shared" ca="1" si="10"/>
        <v>#NAME?</v>
      </c>
      <c r="N50" s="65" t="e">
        <f t="shared" ca="1" si="11"/>
        <v>#NAME?</v>
      </c>
      <c r="O50" s="65" t="e">
        <f t="shared" ca="1" si="12"/>
        <v>#NAME?</v>
      </c>
      <c r="P50" s="67" t="e">
        <f t="shared" ca="1" si="13"/>
        <v>#NAME?</v>
      </c>
      <c r="Q50" s="65" t="e">
        <f t="shared" ca="1" si="14"/>
        <v>#NAME?</v>
      </c>
      <c r="R50" s="67" t="e">
        <f t="shared" ca="1" si="15"/>
        <v>#NAME?</v>
      </c>
      <c r="S50" s="65" t="e">
        <f t="shared" ca="1" si="16"/>
        <v>#NAME?</v>
      </c>
    </row>
    <row r="51" spans="1:19" s="60" customFormat="1" ht="10.5">
      <c r="A51" s="134">
        <v>37</v>
      </c>
      <c r="B51" s="64">
        <f t="shared" si="17"/>
        <v>98199.182905863607</v>
      </c>
      <c r="C51" s="62">
        <f t="shared" si="1"/>
        <v>502.69830562417746</v>
      </c>
      <c r="D51" s="62">
        <f t="shared" si="0"/>
        <v>400.07562661161376</v>
      </c>
      <c r="E51" s="62">
        <f t="shared" si="2"/>
        <v>353.72697635737057</v>
      </c>
      <c r="F51" s="62">
        <f t="shared" si="3"/>
        <v>774.04173849081587</v>
      </c>
      <c r="G51" s="63" t="e">
        <f t="shared" ca="1" si="4"/>
        <v>#NAME?</v>
      </c>
      <c r="H51" s="64" t="e">
        <f t="shared" ca="1" si="5"/>
        <v>#NAME?</v>
      </c>
      <c r="I51" s="65" t="e">
        <f t="shared" ca="1" si="6"/>
        <v>#NAME?</v>
      </c>
      <c r="J51" s="66" t="e">
        <f t="shared" ca="1" si="7"/>
        <v>#NAME?</v>
      </c>
      <c r="K51" s="67" t="e">
        <f t="shared" ca="1" si="8"/>
        <v>#NAME?</v>
      </c>
      <c r="L51" s="66" t="e">
        <f t="shared" ca="1" si="9"/>
        <v>#NAME?</v>
      </c>
      <c r="M51" s="67" t="e">
        <f t="shared" ca="1" si="10"/>
        <v>#NAME?</v>
      </c>
      <c r="N51" s="65" t="e">
        <f t="shared" ca="1" si="11"/>
        <v>#NAME?</v>
      </c>
      <c r="O51" s="65" t="e">
        <f t="shared" ca="1" si="12"/>
        <v>#NAME?</v>
      </c>
      <c r="P51" s="67" t="e">
        <f t="shared" ca="1" si="13"/>
        <v>#NAME?</v>
      </c>
      <c r="Q51" s="65" t="e">
        <f t="shared" ca="1" si="14"/>
        <v>#NAME?</v>
      </c>
      <c r="R51" s="67" t="e">
        <f t="shared" ca="1" si="15"/>
        <v>#NAME?</v>
      </c>
      <c r="S51" s="65" t="e">
        <f t="shared" ca="1" si="16"/>
        <v>#NAME?</v>
      </c>
    </row>
    <row r="52" spans="1:19" s="60" customFormat="1" ht="10.5">
      <c r="A52" s="134">
        <v>38</v>
      </c>
      <c r="B52" s="64">
        <f t="shared" si="17"/>
        <v>97696.484600239433</v>
      </c>
      <c r="C52" s="62">
        <f t="shared" si="1"/>
        <v>504.74636074712066</v>
      </c>
      <c r="D52" s="62">
        <f t="shared" si="0"/>
        <v>398.02757148867056</v>
      </c>
      <c r="E52" s="62">
        <f t="shared" si="2"/>
        <v>350.74703108146673</v>
      </c>
      <c r="F52" s="62">
        <f t="shared" si="3"/>
        <v>770.82994711062281</v>
      </c>
      <c r="G52" s="63" t="e">
        <f t="shared" ca="1" si="4"/>
        <v>#NAME?</v>
      </c>
      <c r="H52" s="64" t="e">
        <f t="shared" ca="1" si="5"/>
        <v>#NAME?</v>
      </c>
      <c r="I52" s="65" t="e">
        <f t="shared" ca="1" si="6"/>
        <v>#NAME?</v>
      </c>
      <c r="J52" s="66" t="e">
        <f t="shared" ca="1" si="7"/>
        <v>#NAME?</v>
      </c>
      <c r="K52" s="67" t="e">
        <f t="shared" ca="1" si="8"/>
        <v>#NAME?</v>
      </c>
      <c r="L52" s="66" t="e">
        <f t="shared" ca="1" si="9"/>
        <v>#NAME?</v>
      </c>
      <c r="M52" s="67" t="e">
        <f t="shared" ca="1" si="10"/>
        <v>#NAME?</v>
      </c>
      <c r="N52" s="65" t="e">
        <f t="shared" ca="1" si="11"/>
        <v>#NAME?</v>
      </c>
      <c r="O52" s="65" t="e">
        <f t="shared" ca="1" si="12"/>
        <v>#NAME?</v>
      </c>
      <c r="P52" s="67" t="e">
        <f t="shared" ca="1" si="13"/>
        <v>#NAME?</v>
      </c>
      <c r="Q52" s="65" t="e">
        <f t="shared" ca="1" si="14"/>
        <v>#NAME?</v>
      </c>
      <c r="R52" s="67" t="e">
        <f t="shared" ca="1" si="15"/>
        <v>#NAME?</v>
      </c>
      <c r="S52" s="65" t="e">
        <f t="shared" ca="1" si="16"/>
        <v>#NAME?</v>
      </c>
    </row>
    <row r="53" spans="1:19" s="60" customFormat="1" ht="10.5">
      <c r="A53" s="134">
        <v>39</v>
      </c>
      <c r="B53" s="64">
        <f t="shared" si="17"/>
        <v>97191.738239492319</v>
      </c>
      <c r="C53" s="62">
        <f t="shared" si="1"/>
        <v>506.80275990015042</v>
      </c>
      <c r="D53" s="62">
        <f t="shared" si="0"/>
        <v>395.9711723356408</v>
      </c>
      <c r="E53" s="62">
        <f t="shared" si="2"/>
        <v>347.7756534393983</v>
      </c>
      <c r="F53" s="62">
        <f t="shared" si="3"/>
        <v>767.63148266534392</v>
      </c>
      <c r="G53" s="63" t="e">
        <f t="shared" ca="1" si="4"/>
        <v>#NAME?</v>
      </c>
      <c r="H53" s="64" t="e">
        <f t="shared" ca="1" si="5"/>
        <v>#NAME?</v>
      </c>
      <c r="I53" s="65" t="e">
        <f t="shared" ca="1" si="6"/>
        <v>#NAME?</v>
      </c>
      <c r="J53" s="66" t="e">
        <f t="shared" ca="1" si="7"/>
        <v>#NAME?</v>
      </c>
      <c r="K53" s="67" t="e">
        <f t="shared" ca="1" si="8"/>
        <v>#NAME?</v>
      </c>
      <c r="L53" s="66" t="e">
        <f t="shared" ca="1" si="9"/>
        <v>#NAME?</v>
      </c>
      <c r="M53" s="67" t="e">
        <f t="shared" ca="1" si="10"/>
        <v>#NAME?</v>
      </c>
      <c r="N53" s="65" t="e">
        <f t="shared" ca="1" si="11"/>
        <v>#NAME?</v>
      </c>
      <c r="O53" s="65" t="e">
        <f t="shared" ca="1" si="12"/>
        <v>#NAME?</v>
      </c>
      <c r="P53" s="67" t="e">
        <f t="shared" ca="1" si="13"/>
        <v>#NAME?</v>
      </c>
      <c r="Q53" s="65" t="e">
        <f t="shared" ca="1" si="14"/>
        <v>#NAME?</v>
      </c>
      <c r="R53" s="67" t="e">
        <f t="shared" ca="1" si="15"/>
        <v>#NAME?</v>
      </c>
      <c r="S53" s="65" t="e">
        <f t="shared" ca="1" si="16"/>
        <v>#NAME?</v>
      </c>
    </row>
    <row r="54" spans="1:19" s="60" customFormat="1" ht="10.5">
      <c r="A54" s="134">
        <v>40</v>
      </c>
      <c r="B54" s="64">
        <f t="shared" si="17"/>
        <v>96684.935479592168</v>
      </c>
      <c r="C54" s="62">
        <f t="shared" si="1"/>
        <v>508.86753707787824</v>
      </c>
      <c r="D54" s="62">
        <f t="shared" si="0"/>
        <v>393.90639515791298</v>
      </c>
      <c r="E54" s="62">
        <f t="shared" si="2"/>
        <v>344.81281398342946</v>
      </c>
      <c r="F54" s="62">
        <f t="shared" si="3"/>
        <v>764.44628985649581</v>
      </c>
      <c r="G54" s="63" t="e">
        <f t="shared" ca="1" si="4"/>
        <v>#NAME?</v>
      </c>
      <c r="H54" s="64" t="e">
        <f t="shared" ca="1" si="5"/>
        <v>#NAME?</v>
      </c>
      <c r="I54" s="65" t="e">
        <f t="shared" ca="1" si="6"/>
        <v>#NAME?</v>
      </c>
      <c r="J54" s="66" t="e">
        <f t="shared" ca="1" si="7"/>
        <v>#NAME?</v>
      </c>
      <c r="K54" s="67" t="e">
        <f t="shared" ca="1" si="8"/>
        <v>#NAME?</v>
      </c>
      <c r="L54" s="66" t="e">
        <f t="shared" ca="1" si="9"/>
        <v>#NAME?</v>
      </c>
      <c r="M54" s="67" t="e">
        <f t="shared" ca="1" si="10"/>
        <v>#NAME?</v>
      </c>
      <c r="N54" s="65" t="e">
        <f t="shared" ca="1" si="11"/>
        <v>#NAME?</v>
      </c>
      <c r="O54" s="65" t="e">
        <f t="shared" ca="1" si="12"/>
        <v>#NAME?</v>
      </c>
      <c r="P54" s="67" t="e">
        <f t="shared" ca="1" si="13"/>
        <v>#NAME?</v>
      </c>
      <c r="Q54" s="65" t="e">
        <f t="shared" ca="1" si="14"/>
        <v>#NAME?</v>
      </c>
      <c r="R54" s="67" t="e">
        <f t="shared" ca="1" si="15"/>
        <v>#NAME?</v>
      </c>
      <c r="S54" s="65" t="e">
        <f t="shared" ca="1" si="16"/>
        <v>#NAME?</v>
      </c>
    </row>
    <row r="55" spans="1:19" s="60" customFormat="1" ht="10.5">
      <c r="A55" s="134">
        <v>41</v>
      </c>
      <c r="B55" s="64">
        <f t="shared" si="17"/>
        <v>96176.067942514288</v>
      </c>
      <c r="C55" s="62">
        <f t="shared" si="1"/>
        <v>510.94072641341381</v>
      </c>
      <c r="D55" s="62">
        <f t="shared" si="0"/>
        <v>391.83320582237741</v>
      </c>
      <c r="E55" s="62">
        <f t="shared" si="2"/>
        <v>341.85848336293083</v>
      </c>
      <c r="F55" s="62">
        <f t="shared" si="3"/>
        <v>761.27431361504819</v>
      </c>
      <c r="G55" s="63" t="e">
        <f t="shared" ca="1" si="4"/>
        <v>#NAME?</v>
      </c>
      <c r="H55" s="64" t="e">
        <f t="shared" ca="1" si="5"/>
        <v>#NAME?</v>
      </c>
      <c r="I55" s="65" t="e">
        <f t="shared" ca="1" si="6"/>
        <v>#NAME?</v>
      </c>
      <c r="J55" s="66" t="e">
        <f t="shared" ca="1" si="7"/>
        <v>#NAME?</v>
      </c>
      <c r="K55" s="67" t="e">
        <f t="shared" ca="1" si="8"/>
        <v>#NAME?</v>
      </c>
      <c r="L55" s="66" t="e">
        <f t="shared" ca="1" si="9"/>
        <v>#NAME?</v>
      </c>
      <c r="M55" s="67" t="e">
        <f t="shared" ca="1" si="10"/>
        <v>#NAME?</v>
      </c>
      <c r="N55" s="65" t="e">
        <f t="shared" ca="1" si="11"/>
        <v>#NAME?</v>
      </c>
      <c r="O55" s="65" t="e">
        <f t="shared" ca="1" si="12"/>
        <v>#NAME?</v>
      </c>
      <c r="P55" s="67" t="e">
        <f t="shared" ca="1" si="13"/>
        <v>#NAME?</v>
      </c>
      <c r="Q55" s="65" t="e">
        <f t="shared" ca="1" si="14"/>
        <v>#NAME?</v>
      </c>
      <c r="R55" s="67" t="e">
        <f t="shared" ca="1" si="15"/>
        <v>#NAME?</v>
      </c>
      <c r="S55" s="65" t="e">
        <f t="shared" ca="1" si="16"/>
        <v>#NAME?</v>
      </c>
    </row>
    <row r="56" spans="1:19" s="60" customFormat="1" ht="10.5">
      <c r="A56" s="134">
        <v>42</v>
      </c>
      <c r="B56" s="64">
        <f t="shared" si="17"/>
        <v>95665.127216100867</v>
      </c>
      <c r="C56" s="62">
        <f t="shared" si="1"/>
        <v>513.02236217892926</v>
      </c>
      <c r="D56" s="62">
        <f t="shared" si="0"/>
        <v>389.75157005686196</v>
      </c>
      <c r="E56" s="62">
        <f t="shared" si="2"/>
        <v>338.91263232405652</v>
      </c>
      <c r="F56" s="62">
        <f t="shared" si="3"/>
        <v>758.1154991004737</v>
      </c>
      <c r="G56" s="63" t="e">
        <f t="shared" ca="1" si="4"/>
        <v>#NAME?</v>
      </c>
      <c r="H56" s="64" t="e">
        <f t="shared" ca="1" si="5"/>
        <v>#NAME?</v>
      </c>
      <c r="I56" s="65" t="e">
        <f t="shared" ca="1" si="6"/>
        <v>#NAME?</v>
      </c>
      <c r="J56" s="66" t="e">
        <f t="shared" ca="1" si="7"/>
        <v>#NAME?</v>
      </c>
      <c r="K56" s="67" t="e">
        <f t="shared" ca="1" si="8"/>
        <v>#NAME?</v>
      </c>
      <c r="L56" s="66" t="e">
        <f t="shared" ca="1" si="9"/>
        <v>#NAME?</v>
      </c>
      <c r="M56" s="67" t="e">
        <f t="shared" ca="1" si="10"/>
        <v>#NAME?</v>
      </c>
      <c r="N56" s="65" t="e">
        <f t="shared" ca="1" si="11"/>
        <v>#NAME?</v>
      </c>
      <c r="O56" s="65" t="e">
        <f t="shared" ca="1" si="12"/>
        <v>#NAME?</v>
      </c>
      <c r="P56" s="67" t="e">
        <f t="shared" ca="1" si="13"/>
        <v>#NAME?</v>
      </c>
      <c r="Q56" s="65" t="e">
        <f t="shared" ca="1" si="14"/>
        <v>#NAME?</v>
      </c>
      <c r="R56" s="67" t="e">
        <f t="shared" ca="1" si="15"/>
        <v>#NAME?</v>
      </c>
      <c r="S56" s="65" t="e">
        <f t="shared" ca="1" si="16"/>
        <v>#NAME?</v>
      </c>
    </row>
    <row r="57" spans="1:19" s="60" customFormat="1" ht="10.5">
      <c r="A57" s="134">
        <v>43</v>
      </c>
      <c r="B57" s="64">
        <f t="shared" si="17"/>
        <v>95152.104853921934</v>
      </c>
      <c r="C57" s="62">
        <f t="shared" si="1"/>
        <v>515.11247878622589</v>
      </c>
      <c r="D57" s="62">
        <f t="shared" si="0"/>
        <v>387.66145344956527</v>
      </c>
      <c r="E57" s="62">
        <f t="shared" si="2"/>
        <v>335.97523170942219</v>
      </c>
      <c r="F57" s="62">
        <f t="shared" si="3"/>
        <v>754.96979169979898</v>
      </c>
      <c r="G57" s="63" t="e">
        <f t="shared" ca="1" si="4"/>
        <v>#NAME?</v>
      </c>
      <c r="H57" s="64" t="e">
        <f t="shared" ca="1" si="5"/>
        <v>#NAME?</v>
      </c>
      <c r="I57" s="65" t="e">
        <f t="shared" ca="1" si="6"/>
        <v>#NAME?</v>
      </c>
      <c r="J57" s="66" t="e">
        <f t="shared" ca="1" si="7"/>
        <v>#NAME?</v>
      </c>
      <c r="K57" s="67" t="e">
        <f t="shared" ca="1" si="8"/>
        <v>#NAME?</v>
      </c>
      <c r="L57" s="66" t="e">
        <f t="shared" ca="1" si="9"/>
        <v>#NAME?</v>
      </c>
      <c r="M57" s="67" t="e">
        <f t="shared" ca="1" si="10"/>
        <v>#NAME?</v>
      </c>
      <c r="N57" s="65" t="e">
        <f t="shared" ca="1" si="11"/>
        <v>#NAME?</v>
      </c>
      <c r="O57" s="65" t="e">
        <f t="shared" ca="1" si="12"/>
        <v>#NAME?</v>
      </c>
      <c r="P57" s="67" t="e">
        <f t="shared" ca="1" si="13"/>
        <v>#NAME?</v>
      </c>
      <c r="Q57" s="65" t="e">
        <f t="shared" ca="1" si="14"/>
        <v>#NAME?</v>
      </c>
      <c r="R57" s="67" t="e">
        <f t="shared" ca="1" si="15"/>
        <v>#NAME?</v>
      </c>
      <c r="S57" s="65" t="e">
        <f t="shared" ca="1" si="16"/>
        <v>#NAME?</v>
      </c>
    </row>
    <row r="58" spans="1:19" s="60" customFormat="1" ht="10.5">
      <c r="A58" s="134">
        <v>44</v>
      </c>
      <c r="B58" s="64">
        <f t="shared" si="17"/>
        <v>94636.992375135713</v>
      </c>
      <c r="C58" s="62">
        <f t="shared" si="1"/>
        <v>517.21111078730291</v>
      </c>
      <c r="D58" s="62">
        <f t="shared" si="0"/>
        <v>385.56282144848831</v>
      </c>
      <c r="E58" s="62">
        <f t="shared" si="2"/>
        <v>333.04625245778402</v>
      </c>
      <c r="F58" s="62">
        <f t="shared" si="3"/>
        <v>751.83713702666046</v>
      </c>
      <c r="G58" s="63" t="e">
        <f t="shared" ca="1" si="4"/>
        <v>#NAME?</v>
      </c>
      <c r="H58" s="64" t="e">
        <f t="shared" ca="1" si="5"/>
        <v>#NAME?</v>
      </c>
      <c r="I58" s="65" t="e">
        <f t="shared" ca="1" si="6"/>
        <v>#NAME?</v>
      </c>
      <c r="J58" s="66" t="e">
        <f t="shared" ca="1" si="7"/>
        <v>#NAME?</v>
      </c>
      <c r="K58" s="67" t="e">
        <f t="shared" ca="1" si="8"/>
        <v>#NAME?</v>
      </c>
      <c r="L58" s="66" t="e">
        <f t="shared" ca="1" si="9"/>
        <v>#NAME?</v>
      </c>
      <c r="M58" s="67" t="e">
        <f t="shared" ca="1" si="10"/>
        <v>#NAME?</v>
      </c>
      <c r="N58" s="65" t="e">
        <f t="shared" ca="1" si="11"/>
        <v>#NAME?</v>
      </c>
      <c r="O58" s="65" t="e">
        <f t="shared" ca="1" si="12"/>
        <v>#NAME?</v>
      </c>
      <c r="P58" s="67" t="e">
        <f t="shared" ca="1" si="13"/>
        <v>#NAME?</v>
      </c>
      <c r="Q58" s="65" t="e">
        <f t="shared" ca="1" si="14"/>
        <v>#NAME?</v>
      </c>
      <c r="R58" s="67" t="e">
        <f t="shared" ca="1" si="15"/>
        <v>#NAME?</v>
      </c>
      <c r="S58" s="65" t="e">
        <f t="shared" ca="1" si="16"/>
        <v>#NAME?</v>
      </c>
    </row>
    <row r="59" spans="1:19" s="60" customFormat="1" ht="10.5">
      <c r="A59" s="134">
        <v>45</v>
      </c>
      <c r="B59" s="64">
        <f t="shared" si="17"/>
        <v>94119.781264348407</v>
      </c>
      <c r="C59" s="62">
        <f t="shared" si="1"/>
        <v>519.3182928749286</v>
      </c>
      <c r="D59" s="62">
        <f t="shared" si="0"/>
        <v>383.45563936086256</v>
      </c>
      <c r="E59" s="62">
        <f t="shared" si="2"/>
        <v>330.12566560371806</v>
      </c>
      <c r="F59" s="62">
        <f t="shared" si="3"/>
        <v>748.71748092036376</v>
      </c>
      <c r="G59" s="63" t="e">
        <f t="shared" ca="1" si="4"/>
        <v>#NAME?</v>
      </c>
      <c r="H59" s="64" t="e">
        <f t="shared" ca="1" si="5"/>
        <v>#NAME?</v>
      </c>
      <c r="I59" s="65" t="e">
        <f t="shared" ca="1" si="6"/>
        <v>#NAME?</v>
      </c>
      <c r="J59" s="66" t="e">
        <f t="shared" ca="1" si="7"/>
        <v>#NAME?</v>
      </c>
      <c r="K59" s="67" t="e">
        <f t="shared" ca="1" si="8"/>
        <v>#NAME?</v>
      </c>
      <c r="L59" s="66" t="e">
        <f t="shared" ca="1" si="9"/>
        <v>#NAME?</v>
      </c>
      <c r="M59" s="67" t="e">
        <f t="shared" ca="1" si="10"/>
        <v>#NAME?</v>
      </c>
      <c r="N59" s="65" t="e">
        <f t="shared" ca="1" si="11"/>
        <v>#NAME?</v>
      </c>
      <c r="O59" s="65" t="e">
        <f t="shared" ca="1" si="12"/>
        <v>#NAME?</v>
      </c>
      <c r="P59" s="67" t="e">
        <f t="shared" ca="1" si="13"/>
        <v>#NAME?</v>
      </c>
      <c r="Q59" s="65" t="e">
        <f t="shared" ca="1" si="14"/>
        <v>#NAME?</v>
      </c>
      <c r="R59" s="67" t="e">
        <f t="shared" ca="1" si="15"/>
        <v>#NAME?</v>
      </c>
      <c r="S59" s="65" t="e">
        <f t="shared" ca="1" si="16"/>
        <v>#NAME?</v>
      </c>
    </row>
    <row r="60" spans="1:19" s="60" customFormat="1" ht="10.5">
      <c r="A60" s="134">
        <v>46</v>
      </c>
      <c r="B60" s="64">
        <f t="shared" si="17"/>
        <v>93600.462971473477</v>
      </c>
      <c r="C60" s="62">
        <f t="shared" si="1"/>
        <v>521.4340598832141</v>
      </c>
      <c r="D60" s="62">
        <f t="shared" si="0"/>
        <v>381.33987235257712</v>
      </c>
      <c r="E60" s="62">
        <f t="shared" si="2"/>
        <v>327.21344227730236</v>
      </c>
      <c r="F60" s="62">
        <f t="shared" si="3"/>
        <v>745.61076944494846</v>
      </c>
      <c r="G60" s="63" t="e">
        <f t="shared" ca="1" si="4"/>
        <v>#NAME?</v>
      </c>
      <c r="H60" s="64" t="e">
        <f t="shared" ca="1" si="5"/>
        <v>#NAME?</v>
      </c>
      <c r="I60" s="65" t="e">
        <f t="shared" ca="1" si="6"/>
        <v>#NAME?</v>
      </c>
      <c r="J60" s="66" t="e">
        <f t="shared" ca="1" si="7"/>
        <v>#NAME?</v>
      </c>
      <c r="K60" s="67" t="e">
        <f t="shared" ca="1" si="8"/>
        <v>#NAME?</v>
      </c>
      <c r="L60" s="66" t="e">
        <f t="shared" ca="1" si="9"/>
        <v>#NAME?</v>
      </c>
      <c r="M60" s="67" t="e">
        <f t="shared" ca="1" si="10"/>
        <v>#NAME?</v>
      </c>
      <c r="N60" s="65" t="e">
        <f t="shared" ca="1" si="11"/>
        <v>#NAME?</v>
      </c>
      <c r="O60" s="65" t="e">
        <f t="shared" ca="1" si="12"/>
        <v>#NAME?</v>
      </c>
      <c r="P60" s="67" t="e">
        <f t="shared" ca="1" si="13"/>
        <v>#NAME?</v>
      </c>
      <c r="Q60" s="65" t="e">
        <f t="shared" ca="1" si="14"/>
        <v>#NAME?</v>
      </c>
      <c r="R60" s="67" t="e">
        <f t="shared" ca="1" si="15"/>
        <v>#NAME?</v>
      </c>
      <c r="S60" s="65" t="e">
        <f t="shared" ca="1" si="16"/>
        <v>#NAME?</v>
      </c>
    </row>
    <row r="61" spans="1:19" s="60" customFormat="1" ht="10.5">
      <c r="A61" s="134">
        <v>47</v>
      </c>
      <c r="B61" s="64">
        <f t="shared" si="17"/>
        <v>93079.028911590256</v>
      </c>
      <c r="C61" s="62">
        <f t="shared" si="1"/>
        <v>523.55844678818858</v>
      </c>
      <c r="D61" s="62">
        <f t="shared" si="0"/>
        <v>379.21548544760259</v>
      </c>
      <c r="E61" s="62">
        <f t="shared" si="2"/>
        <v>324.30955370379871</v>
      </c>
      <c r="F61" s="62">
        <f t="shared" si="3"/>
        <v>742.51694888825386</v>
      </c>
      <c r="G61" s="63" t="e">
        <f t="shared" ca="1" si="4"/>
        <v>#NAME?</v>
      </c>
      <c r="H61" s="64" t="e">
        <f t="shared" ca="1" si="5"/>
        <v>#NAME?</v>
      </c>
      <c r="I61" s="65" t="e">
        <f t="shared" ca="1" si="6"/>
        <v>#NAME?</v>
      </c>
      <c r="J61" s="66" t="e">
        <f t="shared" ca="1" si="7"/>
        <v>#NAME?</v>
      </c>
      <c r="K61" s="67" t="e">
        <f t="shared" ca="1" si="8"/>
        <v>#NAME?</v>
      </c>
      <c r="L61" s="66" t="e">
        <f t="shared" ca="1" si="9"/>
        <v>#NAME?</v>
      </c>
      <c r="M61" s="67" t="e">
        <f t="shared" ca="1" si="10"/>
        <v>#NAME?</v>
      </c>
      <c r="N61" s="65" t="e">
        <f t="shared" ca="1" si="11"/>
        <v>#NAME?</v>
      </c>
      <c r="O61" s="65" t="e">
        <f t="shared" ca="1" si="12"/>
        <v>#NAME?</v>
      </c>
      <c r="P61" s="67" t="e">
        <f t="shared" ca="1" si="13"/>
        <v>#NAME?</v>
      </c>
      <c r="Q61" s="65" t="e">
        <f t="shared" ca="1" si="14"/>
        <v>#NAME?</v>
      </c>
      <c r="R61" s="67" t="e">
        <f t="shared" ca="1" si="15"/>
        <v>#NAME?</v>
      </c>
      <c r="S61" s="65" t="e">
        <f t="shared" ca="1" si="16"/>
        <v>#NAME?</v>
      </c>
    </row>
    <row r="62" spans="1:19" s="60" customFormat="1" ht="10.5">
      <c r="A62" s="134">
        <v>48</v>
      </c>
      <c r="B62" s="64">
        <f t="shared" si="17"/>
        <v>92555.470464802071</v>
      </c>
      <c r="C62" s="62">
        <f t="shared" si="1"/>
        <v>525.6914887083783</v>
      </c>
      <c r="D62" s="62">
        <f t="shared" si="0"/>
        <v>377.08244352741286</v>
      </c>
      <c r="E62" s="62">
        <f t="shared" si="2"/>
        <v>321.41397120333585</v>
      </c>
      <c r="F62" s="62">
        <f t="shared" si="3"/>
        <v>739.43596576099208</v>
      </c>
      <c r="G62" s="63" t="e">
        <f t="shared" ca="1" si="4"/>
        <v>#NAME?</v>
      </c>
      <c r="H62" s="64" t="e">
        <f t="shared" ca="1" si="5"/>
        <v>#NAME?</v>
      </c>
      <c r="I62" s="65" t="e">
        <f t="shared" ca="1" si="6"/>
        <v>#NAME?</v>
      </c>
      <c r="J62" s="66" t="e">
        <f t="shared" ca="1" si="7"/>
        <v>#NAME?</v>
      </c>
      <c r="K62" s="67" t="e">
        <f t="shared" ca="1" si="8"/>
        <v>#NAME?</v>
      </c>
      <c r="L62" s="66" t="e">
        <f t="shared" ca="1" si="9"/>
        <v>#NAME?</v>
      </c>
      <c r="M62" s="67" t="e">
        <f t="shared" ca="1" si="10"/>
        <v>#NAME?</v>
      </c>
      <c r="N62" s="65" t="e">
        <f t="shared" ca="1" si="11"/>
        <v>#NAME?</v>
      </c>
      <c r="O62" s="65" t="e">
        <f t="shared" ca="1" si="12"/>
        <v>#NAME?</v>
      </c>
      <c r="P62" s="67" t="e">
        <f t="shared" ca="1" si="13"/>
        <v>#NAME?</v>
      </c>
      <c r="Q62" s="65" t="e">
        <f t="shared" ca="1" si="14"/>
        <v>#NAME?</v>
      </c>
      <c r="R62" s="67" t="e">
        <f t="shared" ca="1" si="15"/>
        <v>#NAME?</v>
      </c>
      <c r="S62" s="65" t="e">
        <f t="shared" ca="1" si="16"/>
        <v>#NAME?</v>
      </c>
    </row>
    <row r="63" spans="1:19" s="60" customFormat="1" ht="10.5">
      <c r="A63" s="134">
        <v>49</v>
      </c>
      <c r="B63" s="64">
        <f t="shared" si="17"/>
        <v>92029.778976093687</v>
      </c>
      <c r="C63" s="62">
        <f t="shared" si="1"/>
        <v>527.83322090538672</v>
      </c>
      <c r="D63" s="62">
        <f t="shared" si="0"/>
        <v>374.9407113304045</v>
      </c>
      <c r="E63" s="62">
        <f t="shared" si="2"/>
        <v>318.52666619059352</v>
      </c>
      <c r="F63" s="62">
        <f t="shared" si="3"/>
        <v>736.36776679582226</v>
      </c>
      <c r="G63" s="63" t="e">
        <f t="shared" ca="1" si="4"/>
        <v>#NAME?</v>
      </c>
      <c r="H63" s="64" t="e">
        <f t="shared" ca="1" si="5"/>
        <v>#NAME?</v>
      </c>
      <c r="I63" s="65" t="e">
        <f t="shared" ca="1" si="6"/>
        <v>#NAME?</v>
      </c>
      <c r="J63" s="66" t="e">
        <f t="shared" ca="1" si="7"/>
        <v>#NAME?</v>
      </c>
      <c r="K63" s="67" t="e">
        <f t="shared" ca="1" si="8"/>
        <v>#NAME?</v>
      </c>
      <c r="L63" s="66" t="e">
        <f t="shared" ca="1" si="9"/>
        <v>#NAME?</v>
      </c>
      <c r="M63" s="67" t="e">
        <f t="shared" ca="1" si="10"/>
        <v>#NAME?</v>
      </c>
      <c r="N63" s="65" t="e">
        <f t="shared" ca="1" si="11"/>
        <v>#NAME?</v>
      </c>
      <c r="O63" s="65" t="e">
        <f t="shared" ca="1" si="12"/>
        <v>#NAME?</v>
      </c>
      <c r="P63" s="67" t="e">
        <f t="shared" ca="1" si="13"/>
        <v>#NAME?</v>
      </c>
      <c r="Q63" s="65" t="e">
        <f t="shared" ca="1" si="14"/>
        <v>#NAME?</v>
      </c>
      <c r="R63" s="67" t="e">
        <f t="shared" ca="1" si="15"/>
        <v>#NAME?</v>
      </c>
      <c r="S63" s="65" t="e">
        <f t="shared" ca="1" si="16"/>
        <v>#NAME?</v>
      </c>
    </row>
    <row r="64" spans="1:19" s="60" customFormat="1" ht="10.5">
      <c r="A64" s="134">
        <v>50</v>
      </c>
      <c r="B64" s="64">
        <f t="shared" si="17"/>
        <v>91501.945755188295</v>
      </c>
      <c r="C64" s="62">
        <f t="shared" si="1"/>
        <v>529.98367878447709</v>
      </c>
      <c r="D64" s="62">
        <f t="shared" si="0"/>
        <v>372.79025345131413</v>
      </c>
      <c r="E64" s="62">
        <f t="shared" si="2"/>
        <v>315.64761017448848</v>
      </c>
      <c r="F64" s="62">
        <f t="shared" si="3"/>
        <v>733.31229894642922</v>
      </c>
      <c r="G64" s="63" t="e">
        <f t="shared" ca="1" si="4"/>
        <v>#NAME?</v>
      </c>
      <c r="H64" s="64" t="e">
        <f t="shared" ca="1" si="5"/>
        <v>#NAME?</v>
      </c>
      <c r="I64" s="65" t="e">
        <f t="shared" ca="1" si="6"/>
        <v>#NAME?</v>
      </c>
      <c r="J64" s="66" t="e">
        <f t="shared" ca="1" si="7"/>
        <v>#NAME?</v>
      </c>
      <c r="K64" s="67" t="e">
        <f t="shared" ca="1" si="8"/>
        <v>#NAME?</v>
      </c>
      <c r="L64" s="66" t="e">
        <f t="shared" ca="1" si="9"/>
        <v>#NAME?</v>
      </c>
      <c r="M64" s="67" t="e">
        <f t="shared" ca="1" si="10"/>
        <v>#NAME?</v>
      </c>
      <c r="N64" s="65" t="e">
        <f t="shared" ca="1" si="11"/>
        <v>#NAME?</v>
      </c>
      <c r="O64" s="65" t="e">
        <f t="shared" ca="1" si="12"/>
        <v>#NAME?</v>
      </c>
      <c r="P64" s="67" t="e">
        <f t="shared" ca="1" si="13"/>
        <v>#NAME?</v>
      </c>
      <c r="Q64" s="65" t="e">
        <f t="shared" ca="1" si="14"/>
        <v>#NAME?</v>
      </c>
      <c r="R64" s="67" t="e">
        <f t="shared" ca="1" si="15"/>
        <v>#NAME?</v>
      </c>
      <c r="S64" s="65" t="e">
        <f t="shared" ca="1" si="16"/>
        <v>#NAME?</v>
      </c>
    </row>
    <row r="65" spans="1:19" s="60" customFormat="1" ht="10.5">
      <c r="A65" s="134">
        <v>51</v>
      </c>
      <c r="B65" s="64">
        <f t="shared" si="17"/>
        <v>90971.962076403812</v>
      </c>
      <c r="C65" s="62">
        <f t="shared" si="1"/>
        <v>532.1428978951584</v>
      </c>
      <c r="D65" s="62">
        <f t="shared" si="0"/>
        <v>370.63103434063282</v>
      </c>
      <c r="E65" s="62">
        <f t="shared" si="2"/>
        <v>312.77677475786015</v>
      </c>
      <c r="F65" s="62">
        <f t="shared" si="3"/>
        <v>730.26950938660809</v>
      </c>
      <c r="G65" s="63" t="e">
        <f t="shared" ca="1" si="4"/>
        <v>#NAME?</v>
      </c>
      <c r="H65" s="64" t="e">
        <f t="shared" ca="1" si="5"/>
        <v>#NAME?</v>
      </c>
      <c r="I65" s="65" t="e">
        <f t="shared" ca="1" si="6"/>
        <v>#NAME?</v>
      </c>
      <c r="J65" s="66" t="e">
        <f t="shared" ca="1" si="7"/>
        <v>#NAME?</v>
      </c>
      <c r="K65" s="67" t="e">
        <f t="shared" ca="1" si="8"/>
        <v>#NAME?</v>
      </c>
      <c r="L65" s="66" t="e">
        <f t="shared" ca="1" si="9"/>
        <v>#NAME?</v>
      </c>
      <c r="M65" s="67" t="e">
        <f t="shared" ca="1" si="10"/>
        <v>#NAME?</v>
      </c>
      <c r="N65" s="65" t="e">
        <f t="shared" ca="1" si="11"/>
        <v>#NAME?</v>
      </c>
      <c r="O65" s="65" t="e">
        <f t="shared" ca="1" si="12"/>
        <v>#NAME?</v>
      </c>
      <c r="P65" s="67" t="e">
        <f t="shared" ca="1" si="13"/>
        <v>#NAME?</v>
      </c>
      <c r="Q65" s="65" t="e">
        <f t="shared" ca="1" si="14"/>
        <v>#NAME?</v>
      </c>
      <c r="R65" s="67" t="e">
        <f t="shared" ca="1" si="15"/>
        <v>#NAME?</v>
      </c>
      <c r="S65" s="65" t="e">
        <f t="shared" ca="1" si="16"/>
        <v>#NAME?</v>
      </c>
    </row>
    <row r="66" spans="1:19" s="60" customFormat="1" ht="10.5">
      <c r="A66" s="134">
        <v>52</v>
      </c>
      <c r="B66" s="64">
        <f t="shared" si="17"/>
        <v>90439.819178508653</v>
      </c>
      <c r="C66" s="62">
        <f t="shared" si="1"/>
        <v>534.31091393177257</v>
      </c>
      <c r="D66" s="62">
        <f t="shared" si="0"/>
        <v>368.46301830401859</v>
      </c>
      <c r="E66" s="62">
        <f t="shared" si="2"/>
        <v>309.91413163715862</v>
      </c>
      <c r="F66" s="62">
        <f t="shared" si="3"/>
        <v>727.23934550934894</v>
      </c>
      <c r="G66" s="63" t="e">
        <f t="shared" ca="1" si="4"/>
        <v>#NAME?</v>
      </c>
      <c r="H66" s="64" t="e">
        <f t="shared" ca="1" si="5"/>
        <v>#NAME?</v>
      </c>
      <c r="I66" s="65" t="e">
        <f t="shared" ca="1" si="6"/>
        <v>#NAME?</v>
      </c>
      <c r="J66" s="66" t="e">
        <f t="shared" ca="1" si="7"/>
        <v>#NAME?</v>
      </c>
      <c r="K66" s="67" t="e">
        <f t="shared" ca="1" si="8"/>
        <v>#NAME?</v>
      </c>
      <c r="L66" s="66" t="e">
        <f t="shared" ca="1" si="9"/>
        <v>#NAME?</v>
      </c>
      <c r="M66" s="67" t="e">
        <f t="shared" ca="1" si="10"/>
        <v>#NAME?</v>
      </c>
      <c r="N66" s="65" t="e">
        <f t="shared" ca="1" si="11"/>
        <v>#NAME?</v>
      </c>
      <c r="O66" s="65" t="e">
        <f t="shared" ca="1" si="12"/>
        <v>#NAME?</v>
      </c>
      <c r="P66" s="67" t="e">
        <f t="shared" ca="1" si="13"/>
        <v>#NAME?</v>
      </c>
      <c r="Q66" s="65" t="e">
        <f t="shared" ca="1" si="14"/>
        <v>#NAME?</v>
      </c>
      <c r="R66" s="67" t="e">
        <f t="shared" ca="1" si="15"/>
        <v>#NAME?</v>
      </c>
      <c r="S66" s="65" t="e">
        <f t="shared" ca="1" si="16"/>
        <v>#NAME?</v>
      </c>
    </row>
    <row r="67" spans="1:19" s="60" customFormat="1" ht="10.5">
      <c r="A67" s="134">
        <v>53</v>
      </c>
      <c r="B67" s="64">
        <f t="shared" si="17"/>
        <v>89905.508264576885</v>
      </c>
      <c r="C67" s="62">
        <f t="shared" si="1"/>
        <v>536.48776273408498</v>
      </c>
      <c r="D67" s="62">
        <f t="shared" si="0"/>
        <v>366.2861695017063</v>
      </c>
      <c r="E67" s="62">
        <f t="shared" si="2"/>
        <v>307.05965260213259</v>
      </c>
      <c r="F67" s="62">
        <f t="shared" si="3"/>
        <v>724.22175492592862</v>
      </c>
      <c r="G67" s="63" t="e">
        <f t="shared" ca="1" si="4"/>
        <v>#NAME?</v>
      </c>
      <c r="H67" s="64" t="e">
        <f t="shared" ca="1" si="5"/>
        <v>#NAME?</v>
      </c>
      <c r="I67" s="65" t="e">
        <f t="shared" ca="1" si="6"/>
        <v>#NAME?</v>
      </c>
      <c r="J67" s="66" t="e">
        <f t="shared" ca="1" si="7"/>
        <v>#NAME?</v>
      </c>
      <c r="K67" s="67" t="e">
        <f t="shared" ca="1" si="8"/>
        <v>#NAME?</v>
      </c>
      <c r="L67" s="66" t="e">
        <f t="shared" ca="1" si="9"/>
        <v>#NAME?</v>
      </c>
      <c r="M67" s="67" t="e">
        <f t="shared" ca="1" si="10"/>
        <v>#NAME?</v>
      </c>
      <c r="N67" s="65" t="e">
        <f t="shared" ca="1" si="11"/>
        <v>#NAME?</v>
      </c>
      <c r="O67" s="65" t="e">
        <f t="shared" ca="1" si="12"/>
        <v>#NAME?</v>
      </c>
      <c r="P67" s="67" t="e">
        <f t="shared" ca="1" si="13"/>
        <v>#NAME?</v>
      </c>
      <c r="Q67" s="65" t="e">
        <f t="shared" ca="1" si="14"/>
        <v>#NAME?</v>
      </c>
      <c r="R67" s="67" t="e">
        <f t="shared" ca="1" si="15"/>
        <v>#NAME?</v>
      </c>
      <c r="S67" s="65" t="e">
        <f t="shared" ca="1" si="16"/>
        <v>#NAME?</v>
      </c>
    </row>
    <row r="68" spans="1:19" s="60" customFormat="1" ht="10.5">
      <c r="A68" s="134">
        <v>54</v>
      </c>
      <c r="B68" s="64">
        <f t="shared" si="17"/>
        <v>89369.020501842795</v>
      </c>
      <c r="C68" s="62">
        <f t="shared" si="1"/>
        <v>538.67348028787615</v>
      </c>
      <c r="D68" s="62">
        <f t="shared" si="0"/>
        <v>364.10045194791502</v>
      </c>
      <c r="E68" s="62">
        <f t="shared" si="2"/>
        <v>304.21330953551922</v>
      </c>
      <c r="F68" s="62">
        <f t="shared" si="3"/>
        <v>721.21668546500439</v>
      </c>
      <c r="G68" s="63" t="e">
        <f t="shared" ca="1" si="4"/>
        <v>#NAME?</v>
      </c>
      <c r="H68" s="64" t="e">
        <f t="shared" ca="1" si="5"/>
        <v>#NAME?</v>
      </c>
      <c r="I68" s="65" t="e">
        <f t="shared" ca="1" si="6"/>
        <v>#NAME?</v>
      </c>
      <c r="J68" s="66" t="e">
        <f t="shared" ca="1" si="7"/>
        <v>#NAME?</v>
      </c>
      <c r="K68" s="67" t="e">
        <f t="shared" ca="1" si="8"/>
        <v>#NAME?</v>
      </c>
      <c r="L68" s="66" t="e">
        <f t="shared" ca="1" si="9"/>
        <v>#NAME?</v>
      </c>
      <c r="M68" s="67" t="e">
        <f t="shared" ca="1" si="10"/>
        <v>#NAME?</v>
      </c>
      <c r="N68" s="65" t="e">
        <f t="shared" ca="1" si="11"/>
        <v>#NAME?</v>
      </c>
      <c r="O68" s="65" t="e">
        <f t="shared" ca="1" si="12"/>
        <v>#NAME?</v>
      </c>
      <c r="P68" s="67" t="e">
        <f t="shared" ca="1" si="13"/>
        <v>#NAME?</v>
      </c>
      <c r="Q68" s="65" t="e">
        <f t="shared" ca="1" si="14"/>
        <v>#NAME?</v>
      </c>
      <c r="R68" s="67" t="e">
        <f t="shared" ca="1" si="15"/>
        <v>#NAME?</v>
      </c>
      <c r="S68" s="65" t="e">
        <f t="shared" ca="1" si="16"/>
        <v>#NAME?</v>
      </c>
    </row>
    <row r="69" spans="1:19" s="60" customFormat="1" ht="10.5">
      <c r="A69" s="134">
        <v>55</v>
      </c>
      <c r="B69" s="64">
        <f t="shared" si="17"/>
        <v>88830.347021554917</v>
      </c>
      <c r="C69" s="62">
        <f t="shared" si="1"/>
        <v>540.86810272553771</v>
      </c>
      <c r="D69" s="62">
        <f t="shared" si="0"/>
        <v>361.90582951025357</v>
      </c>
      <c r="E69" s="62">
        <f t="shared" si="2"/>
        <v>301.3750744127347</v>
      </c>
      <c r="F69" s="62">
        <f t="shared" si="3"/>
        <v>718.22408517171243</v>
      </c>
      <c r="G69" s="63" t="e">
        <f t="shared" ca="1" si="4"/>
        <v>#NAME?</v>
      </c>
      <c r="H69" s="64" t="e">
        <f t="shared" ca="1" si="5"/>
        <v>#NAME?</v>
      </c>
      <c r="I69" s="65" t="e">
        <f t="shared" ca="1" si="6"/>
        <v>#NAME?</v>
      </c>
      <c r="J69" s="66" t="e">
        <f t="shared" ca="1" si="7"/>
        <v>#NAME?</v>
      </c>
      <c r="K69" s="67" t="e">
        <f t="shared" ca="1" si="8"/>
        <v>#NAME?</v>
      </c>
      <c r="L69" s="66" t="e">
        <f t="shared" ca="1" si="9"/>
        <v>#NAME?</v>
      </c>
      <c r="M69" s="67" t="e">
        <f t="shared" ca="1" si="10"/>
        <v>#NAME?</v>
      </c>
      <c r="N69" s="65" t="e">
        <f t="shared" ca="1" si="11"/>
        <v>#NAME?</v>
      </c>
      <c r="O69" s="65" t="e">
        <f t="shared" ca="1" si="12"/>
        <v>#NAME?</v>
      </c>
      <c r="P69" s="67" t="e">
        <f t="shared" ca="1" si="13"/>
        <v>#NAME?</v>
      </c>
      <c r="Q69" s="65" t="e">
        <f t="shared" ca="1" si="14"/>
        <v>#NAME?</v>
      </c>
      <c r="R69" s="67" t="e">
        <f t="shared" ca="1" si="15"/>
        <v>#NAME?</v>
      </c>
      <c r="S69" s="65" t="e">
        <f t="shared" ca="1" si="16"/>
        <v>#NAME?</v>
      </c>
    </row>
    <row r="70" spans="1:19" s="60" customFormat="1" ht="10.5">
      <c r="A70" s="134">
        <v>56</v>
      </c>
      <c r="B70" s="64">
        <f t="shared" si="17"/>
        <v>88289.47891882938</v>
      </c>
      <c r="C70" s="62">
        <f t="shared" si="1"/>
        <v>543.07166632666849</v>
      </c>
      <c r="D70" s="62">
        <f t="shared" si="0"/>
        <v>359.70226590912267</v>
      </c>
      <c r="E70" s="62">
        <f t="shared" si="2"/>
        <v>298.54491930156547</v>
      </c>
      <c r="F70" s="62">
        <f t="shared" si="3"/>
        <v>715.24390230676852</v>
      </c>
      <c r="G70" s="63" t="e">
        <f t="shared" ca="1" si="4"/>
        <v>#NAME?</v>
      </c>
      <c r="H70" s="64" t="e">
        <f t="shared" ca="1" si="5"/>
        <v>#NAME?</v>
      </c>
      <c r="I70" s="65" t="e">
        <f t="shared" ca="1" si="6"/>
        <v>#NAME?</v>
      </c>
      <c r="J70" s="66" t="e">
        <f t="shared" ca="1" si="7"/>
        <v>#NAME?</v>
      </c>
      <c r="K70" s="67" t="e">
        <f t="shared" ca="1" si="8"/>
        <v>#NAME?</v>
      </c>
      <c r="L70" s="66" t="e">
        <f t="shared" ca="1" si="9"/>
        <v>#NAME?</v>
      </c>
      <c r="M70" s="67" t="e">
        <f t="shared" ca="1" si="10"/>
        <v>#NAME?</v>
      </c>
      <c r="N70" s="65" t="e">
        <f t="shared" ca="1" si="11"/>
        <v>#NAME?</v>
      </c>
      <c r="O70" s="65" t="e">
        <f t="shared" ca="1" si="12"/>
        <v>#NAME?</v>
      </c>
      <c r="P70" s="67" t="e">
        <f t="shared" ca="1" si="13"/>
        <v>#NAME?</v>
      </c>
      <c r="Q70" s="65" t="e">
        <f t="shared" ca="1" si="14"/>
        <v>#NAME?</v>
      </c>
      <c r="R70" s="67" t="e">
        <f t="shared" ca="1" si="15"/>
        <v>#NAME?</v>
      </c>
      <c r="S70" s="65" t="e">
        <f t="shared" ca="1" si="16"/>
        <v>#NAME?</v>
      </c>
    </row>
    <row r="71" spans="1:19" s="60" customFormat="1" ht="10.5">
      <c r="A71" s="134">
        <v>57</v>
      </c>
      <c r="B71" s="64">
        <f t="shared" si="17"/>
        <v>87746.407252502715</v>
      </c>
      <c r="C71" s="62">
        <f t="shared" si="1"/>
        <v>545.28420751867554</v>
      </c>
      <c r="D71" s="62">
        <f t="shared" si="0"/>
        <v>357.48972471711568</v>
      </c>
      <c r="E71" s="62">
        <f t="shared" si="2"/>
        <v>295.72281636186125</v>
      </c>
      <c r="F71" s="62">
        <f t="shared" si="3"/>
        <v>712.27608534557544</v>
      </c>
      <c r="G71" s="63" t="e">
        <f t="shared" ca="1" si="4"/>
        <v>#NAME?</v>
      </c>
      <c r="H71" s="64" t="e">
        <f t="shared" ca="1" si="5"/>
        <v>#NAME?</v>
      </c>
      <c r="I71" s="65" t="e">
        <f t="shared" ca="1" si="6"/>
        <v>#NAME?</v>
      </c>
      <c r="J71" s="66" t="e">
        <f t="shared" ca="1" si="7"/>
        <v>#NAME?</v>
      </c>
      <c r="K71" s="67" t="e">
        <f t="shared" ca="1" si="8"/>
        <v>#NAME?</v>
      </c>
      <c r="L71" s="66" t="e">
        <f t="shared" ca="1" si="9"/>
        <v>#NAME?</v>
      </c>
      <c r="M71" s="67" t="e">
        <f t="shared" ca="1" si="10"/>
        <v>#NAME?</v>
      </c>
      <c r="N71" s="65" t="e">
        <f t="shared" ca="1" si="11"/>
        <v>#NAME?</v>
      </c>
      <c r="O71" s="65" t="e">
        <f t="shared" ca="1" si="12"/>
        <v>#NAME?</v>
      </c>
      <c r="P71" s="67" t="e">
        <f t="shared" ca="1" si="13"/>
        <v>#NAME?</v>
      </c>
      <c r="Q71" s="65" t="e">
        <f t="shared" ca="1" si="14"/>
        <v>#NAME?</v>
      </c>
      <c r="R71" s="67" t="e">
        <f t="shared" ca="1" si="15"/>
        <v>#NAME?</v>
      </c>
      <c r="S71" s="65" t="e">
        <f t="shared" ca="1" si="16"/>
        <v>#NAME?</v>
      </c>
    </row>
    <row r="72" spans="1:19" s="60" customFormat="1" ht="10.5">
      <c r="A72" s="134">
        <v>58</v>
      </c>
      <c r="B72" s="64">
        <f t="shared" si="17"/>
        <v>87201.123044984037</v>
      </c>
      <c r="C72" s="62">
        <f t="shared" si="1"/>
        <v>547.50576287737522</v>
      </c>
      <c r="D72" s="62">
        <f t="shared" si="0"/>
        <v>355.268169358416</v>
      </c>
      <c r="E72" s="62">
        <f t="shared" si="2"/>
        <v>292.90873784522802</v>
      </c>
      <c r="F72" s="62">
        <f t="shared" si="3"/>
        <v>709.32058297732976</v>
      </c>
      <c r="G72" s="63" t="e">
        <f t="shared" ca="1" si="4"/>
        <v>#NAME?</v>
      </c>
      <c r="H72" s="64" t="e">
        <f t="shared" ca="1" si="5"/>
        <v>#NAME?</v>
      </c>
      <c r="I72" s="65" t="e">
        <f t="shared" ca="1" si="6"/>
        <v>#NAME?</v>
      </c>
      <c r="J72" s="66" t="e">
        <f t="shared" ca="1" si="7"/>
        <v>#NAME?</v>
      </c>
      <c r="K72" s="67" t="e">
        <f t="shared" ca="1" si="8"/>
        <v>#NAME?</v>
      </c>
      <c r="L72" s="66" t="e">
        <f t="shared" ca="1" si="9"/>
        <v>#NAME?</v>
      </c>
      <c r="M72" s="67" t="e">
        <f t="shared" ca="1" si="10"/>
        <v>#NAME?</v>
      </c>
      <c r="N72" s="65" t="e">
        <f t="shared" ca="1" si="11"/>
        <v>#NAME?</v>
      </c>
      <c r="O72" s="65" t="e">
        <f t="shared" ca="1" si="12"/>
        <v>#NAME?</v>
      </c>
      <c r="P72" s="67" t="e">
        <f t="shared" ca="1" si="13"/>
        <v>#NAME?</v>
      </c>
      <c r="Q72" s="65" t="e">
        <f t="shared" ca="1" si="14"/>
        <v>#NAME?</v>
      </c>
      <c r="R72" s="67" t="e">
        <f t="shared" ca="1" si="15"/>
        <v>#NAME?</v>
      </c>
      <c r="S72" s="65" t="e">
        <f t="shared" ca="1" si="16"/>
        <v>#NAME?</v>
      </c>
    </row>
    <row r="73" spans="1:19" s="60" customFormat="1" ht="10.5">
      <c r="A73" s="134">
        <v>59</v>
      </c>
      <c r="B73" s="64">
        <f t="shared" si="17"/>
        <v>86653.617282106658</v>
      </c>
      <c r="C73" s="62">
        <f t="shared" si="1"/>
        <v>549.73636912759844</v>
      </c>
      <c r="D73" s="62">
        <f t="shared" si="0"/>
        <v>353.03756310819273</v>
      </c>
      <c r="E73" s="62">
        <f t="shared" si="2"/>
        <v>290.10265609472327</v>
      </c>
      <c r="F73" s="62">
        <f t="shared" si="3"/>
        <v>706.37734410413657</v>
      </c>
      <c r="G73" s="63" t="e">
        <f t="shared" ca="1" si="4"/>
        <v>#NAME?</v>
      </c>
      <c r="H73" s="64" t="e">
        <f t="shared" ca="1" si="5"/>
        <v>#NAME?</v>
      </c>
      <c r="I73" s="65" t="e">
        <f t="shared" ca="1" si="6"/>
        <v>#NAME?</v>
      </c>
      <c r="J73" s="66" t="e">
        <f t="shared" ca="1" si="7"/>
        <v>#NAME?</v>
      </c>
      <c r="K73" s="67" t="e">
        <f t="shared" ca="1" si="8"/>
        <v>#NAME?</v>
      </c>
      <c r="L73" s="66" t="e">
        <f t="shared" ca="1" si="9"/>
        <v>#NAME?</v>
      </c>
      <c r="M73" s="67" t="e">
        <f t="shared" ca="1" si="10"/>
        <v>#NAME?</v>
      </c>
      <c r="N73" s="65" t="e">
        <f t="shared" ca="1" si="11"/>
        <v>#NAME?</v>
      </c>
      <c r="O73" s="65" t="e">
        <f t="shared" ca="1" si="12"/>
        <v>#NAME?</v>
      </c>
      <c r="P73" s="67" t="e">
        <f t="shared" ca="1" si="13"/>
        <v>#NAME?</v>
      </c>
      <c r="Q73" s="65" t="e">
        <f t="shared" ca="1" si="14"/>
        <v>#NAME?</v>
      </c>
      <c r="R73" s="67" t="e">
        <f t="shared" ca="1" si="15"/>
        <v>#NAME?</v>
      </c>
      <c r="S73" s="65" t="e">
        <f t="shared" ca="1" si="16"/>
        <v>#NAME?</v>
      </c>
    </row>
    <row r="74" spans="1:19" s="60" customFormat="1" ht="10.5">
      <c r="A74" s="134">
        <v>60</v>
      </c>
      <c r="B74" s="64">
        <f t="shared" si="17"/>
        <v>86103.880912979061</v>
      </c>
      <c r="C74" s="62">
        <f t="shared" si="1"/>
        <v>551.97606314379777</v>
      </c>
      <c r="D74" s="62">
        <f t="shared" si="0"/>
        <v>350.7978690919935</v>
      </c>
      <c r="E74" s="62">
        <f t="shared" si="2"/>
        <v>287.30454354455139</v>
      </c>
      <c r="F74" s="62">
        <f t="shared" si="3"/>
        <v>703.44631784012563</v>
      </c>
      <c r="G74" s="63" t="e">
        <f t="shared" ca="1" si="4"/>
        <v>#NAME?</v>
      </c>
      <c r="H74" s="64" t="e">
        <f t="shared" ca="1" si="5"/>
        <v>#NAME?</v>
      </c>
      <c r="I74" s="65" t="e">
        <f t="shared" ca="1" si="6"/>
        <v>#NAME?</v>
      </c>
      <c r="J74" s="66" t="e">
        <f t="shared" ca="1" si="7"/>
        <v>#NAME?</v>
      </c>
      <c r="K74" s="67" t="e">
        <f t="shared" ca="1" si="8"/>
        <v>#NAME?</v>
      </c>
      <c r="L74" s="66" t="e">
        <f t="shared" ca="1" si="9"/>
        <v>#NAME?</v>
      </c>
      <c r="M74" s="67" t="e">
        <f t="shared" ca="1" si="10"/>
        <v>#NAME?</v>
      </c>
      <c r="N74" s="65" t="e">
        <f t="shared" ca="1" si="11"/>
        <v>#NAME?</v>
      </c>
      <c r="O74" s="65" t="e">
        <f t="shared" ca="1" si="12"/>
        <v>#NAME?</v>
      </c>
      <c r="P74" s="67" t="e">
        <f t="shared" ca="1" si="13"/>
        <v>#NAME?</v>
      </c>
      <c r="Q74" s="65" t="e">
        <f t="shared" ca="1" si="14"/>
        <v>#NAME?</v>
      </c>
      <c r="R74" s="67" t="e">
        <f t="shared" ca="1" si="15"/>
        <v>#NAME?</v>
      </c>
      <c r="S74" s="65" t="e">
        <f t="shared" ca="1" si="16"/>
        <v>#NAME?</v>
      </c>
    </row>
    <row r="75" spans="1:19" s="60" customFormat="1" ht="10.5">
      <c r="A75" s="134">
        <v>61</v>
      </c>
      <c r="B75" s="64">
        <f t="shared" si="17"/>
        <v>85551.904849835264</v>
      </c>
      <c r="C75" s="62">
        <f t="shared" si="1"/>
        <v>554.22488195065648</v>
      </c>
      <c r="D75" s="62">
        <f t="shared" si="0"/>
        <v>348.54905028513474</v>
      </c>
      <c r="E75" s="62">
        <f t="shared" si="2"/>
        <v>284.51437271976022</v>
      </c>
      <c r="F75" s="62">
        <f t="shared" si="3"/>
        <v>700.52745351057081</v>
      </c>
      <c r="G75" s="63" t="e">
        <f t="shared" ca="1" si="4"/>
        <v>#NAME?</v>
      </c>
      <c r="H75" s="64" t="e">
        <f t="shared" ca="1" si="5"/>
        <v>#NAME?</v>
      </c>
      <c r="I75" s="65" t="e">
        <f t="shared" ca="1" si="6"/>
        <v>#NAME?</v>
      </c>
      <c r="J75" s="66" t="e">
        <f t="shared" ca="1" si="7"/>
        <v>#NAME?</v>
      </c>
      <c r="K75" s="67" t="e">
        <f t="shared" ca="1" si="8"/>
        <v>#NAME?</v>
      </c>
      <c r="L75" s="66" t="e">
        <f t="shared" ca="1" si="9"/>
        <v>#NAME?</v>
      </c>
      <c r="M75" s="67" t="e">
        <f t="shared" ca="1" si="10"/>
        <v>#NAME?</v>
      </c>
      <c r="N75" s="65" t="e">
        <f t="shared" ca="1" si="11"/>
        <v>#NAME?</v>
      </c>
      <c r="O75" s="65" t="e">
        <f t="shared" ca="1" si="12"/>
        <v>#NAME?</v>
      </c>
      <c r="P75" s="67" t="e">
        <f t="shared" ca="1" si="13"/>
        <v>#NAME?</v>
      </c>
      <c r="Q75" s="65" t="e">
        <f t="shared" ca="1" si="14"/>
        <v>#NAME?</v>
      </c>
      <c r="R75" s="67" t="e">
        <f t="shared" ca="1" si="15"/>
        <v>#NAME?</v>
      </c>
      <c r="S75" s="65" t="e">
        <f t="shared" ca="1" si="16"/>
        <v>#NAME?</v>
      </c>
    </row>
    <row r="76" spans="1:19" s="60" customFormat="1" ht="10.5">
      <c r="A76" s="134">
        <v>62</v>
      </c>
      <c r="B76" s="64">
        <f t="shared" si="17"/>
        <v>84997.679967884615</v>
      </c>
      <c r="C76" s="62">
        <f t="shared" si="1"/>
        <v>556.48286272370137</v>
      </c>
      <c r="D76" s="62">
        <f t="shared" si="0"/>
        <v>346.2910695120899</v>
      </c>
      <c r="E76" s="62">
        <f t="shared" si="2"/>
        <v>281.73211623593863</v>
      </c>
      <c r="F76" s="62">
        <f t="shared" si="3"/>
        <v>697.62070065101477</v>
      </c>
      <c r="G76" s="63" t="e">
        <f t="shared" ca="1" si="4"/>
        <v>#NAME?</v>
      </c>
      <c r="H76" s="64" t="e">
        <f t="shared" ca="1" si="5"/>
        <v>#NAME?</v>
      </c>
      <c r="I76" s="65" t="e">
        <f t="shared" ca="1" si="6"/>
        <v>#NAME?</v>
      </c>
      <c r="J76" s="66" t="e">
        <f t="shared" ca="1" si="7"/>
        <v>#NAME?</v>
      </c>
      <c r="K76" s="67" t="e">
        <f t="shared" ca="1" si="8"/>
        <v>#NAME?</v>
      </c>
      <c r="L76" s="66" t="e">
        <f t="shared" ca="1" si="9"/>
        <v>#NAME?</v>
      </c>
      <c r="M76" s="67" t="e">
        <f t="shared" ca="1" si="10"/>
        <v>#NAME?</v>
      </c>
      <c r="N76" s="65" t="e">
        <f t="shared" ca="1" si="11"/>
        <v>#NAME?</v>
      </c>
      <c r="O76" s="65" t="e">
        <f t="shared" ca="1" si="12"/>
        <v>#NAME?</v>
      </c>
      <c r="P76" s="67" t="e">
        <f t="shared" ca="1" si="13"/>
        <v>#NAME?</v>
      </c>
      <c r="Q76" s="65" t="e">
        <f t="shared" ca="1" si="14"/>
        <v>#NAME?</v>
      </c>
      <c r="R76" s="67" t="e">
        <f t="shared" ca="1" si="15"/>
        <v>#NAME?</v>
      </c>
      <c r="S76" s="65" t="e">
        <f t="shared" ca="1" si="16"/>
        <v>#NAME?</v>
      </c>
    </row>
    <row r="77" spans="1:19" s="60" customFormat="1" ht="10.5">
      <c r="A77" s="134">
        <v>63</v>
      </c>
      <c r="B77" s="64">
        <f t="shared" si="17"/>
        <v>84441.197105160914</v>
      </c>
      <c r="C77" s="62">
        <f t="shared" si="1"/>
        <v>558.75004278991662</v>
      </c>
      <c r="D77" s="62">
        <f t="shared" si="0"/>
        <v>344.0238894458746</v>
      </c>
      <c r="E77" s="62">
        <f t="shared" si="2"/>
        <v>278.95774679891548</v>
      </c>
      <c r="F77" s="62">
        <f t="shared" si="3"/>
        <v>694.72600900639645</v>
      </c>
      <c r="G77" s="63" t="e">
        <f t="shared" ca="1" si="4"/>
        <v>#NAME?</v>
      </c>
      <c r="H77" s="64" t="e">
        <f t="shared" ca="1" si="5"/>
        <v>#NAME?</v>
      </c>
      <c r="I77" s="65" t="e">
        <f t="shared" ca="1" si="6"/>
        <v>#NAME?</v>
      </c>
      <c r="J77" s="66" t="e">
        <f t="shared" ca="1" si="7"/>
        <v>#NAME?</v>
      </c>
      <c r="K77" s="67" t="e">
        <f t="shared" ca="1" si="8"/>
        <v>#NAME?</v>
      </c>
      <c r="L77" s="66" t="e">
        <f t="shared" ca="1" si="9"/>
        <v>#NAME?</v>
      </c>
      <c r="M77" s="67" t="e">
        <f t="shared" ca="1" si="10"/>
        <v>#NAME?</v>
      </c>
      <c r="N77" s="65" t="e">
        <f t="shared" ca="1" si="11"/>
        <v>#NAME?</v>
      </c>
      <c r="O77" s="65" t="e">
        <f t="shared" ca="1" si="12"/>
        <v>#NAME?</v>
      </c>
      <c r="P77" s="67" t="e">
        <f t="shared" ca="1" si="13"/>
        <v>#NAME?</v>
      </c>
      <c r="Q77" s="65" t="e">
        <f t="shared" ca="1" si="14"/>
        <v>#NAME?</v>
      </c>
      <c r="R77" s="67" t="e">
        <f t="shared" ca="1" si="15"/>
        <v>#NAME?</v>
      </c>
      <c r="S77" s="65" t="e">
        <f t="shared" ca="1" si="16"/>
        <v>#NAME?</v>
      </c>
    </row>
    <row r="78" spans="1:19" s="60" customFormat="1" ht="10.5">
      <c r="A78" s="134">
        <v>64</v>
      </c>
      <c r="B78" s="64">
        <f t="shared" si="17"/>
        <v>83882.447062370993</v>
      </c>
      <c r="C78" s="62">
        <f t="shared" si="1"/>
        <v>561.02645962836164</v>
      </c>
      <c r="D78" s="62">
        <f t="shared" si="0"/>
        <v>341.74747260742964</v>
      </c>
      <c r="E78" s="62">
        <f t="shared" si="2"/>
        <v>276.19123720445913</v>
      </c>
      <c r="F78" s="62">
        <f t="shared" si="3"/>
        <v>691.84332853018202</v>
      </c>
      <c r="G78" s="63" t="e">
        <f t="shared" ca="1" si="4"/>
        <v>#NAME?</v>
      </c>
      <c r="H78" s="64" t="e">
        <f t="shared" ca="1" si="5"/>
        <v>#NAME?</v>
      </c>
      <c r="I78" s="65" t="e">
        <f t="shared" ca="1" si="6"/>
        <v>#NAME?</v>
      </c>
      <c r="J78" s="66" t="e">
        <f t="shared" ca="1" si="7"/>
        <v>#NAME?</v>
      </c>
      <c r="K78" s="67" t="e">
        <f t="shared" ca="1" si="8"/>
        <v>#NAME?</v>
      </c>
      <c r="L78" s="66" t="e">
        <f t="shared" ca="1" si="9"/>
        <v>#NAME?</v>
      </c>
      <c r="M78" s="67" t="e">
        <f t="shared" ca="1" si="10"/>
        <v>#NAME?</v>
      </c>
      <c r="N78" s="65" t="e">
        <f t="shared" ca="1" si="11"/>
        <v>#NAME?</v>
      </c>
      <c r="O78" s="65" t="e">
        <f t="shared" ca="1" si="12"/>
        <v>#NAME?</v>
      </c>
      <c r="P78" s="67" t="e">
        <f t="shared" ca="1" si="13"/>
        <v>#NAME?</v>
      </c>
      <c r="Q78" s="65" t="e">
        <f t="shared" ca="1" si="14"/>
        <v>#NAME?</v>
      </c>
      <c r="R78" s="67" t="e">
        <f t="shared" ca="1" si="15"/>
        <v>#NAME?</v>
      </c>
      <c r="S78" s="65" t="e">
        <f t="shared" ca="1" si="16"/>
        <v>#NAME?</v>
      </c>
    </row>
    <row r="79" spans="1:19" s="60" customFormat="1" ht="10.5">
      <c r="A79" s="134">
        <v>65</v>
      </c>
      <c r="B79" s="64">
        <f t="shared" si="17"/>
        <v>83321.420602742626</v>
      </c>
      <c r="C79" s="62">
        <f t="shared" si="1"/>
        <v>563.31215087078954</v>
      </c>
      <c r="D79" s="62">
        <f t="shared" ref="D79:D142" si="18">B79*($F$5/12)</f>
        <v>339.46178136500168</v>
      </c>
      <c r="E79" s="62">
        <f t="shared" si="2"/>
        <v>273.43256033797797</v>
      </c>
      <c r="F79" s="62">
        <f t="shared" si="3"/>
        <v>688.97260938349893</v>
      </c>
      <c r="G79" s="63" t="e">
        <f t="shared" ca="1" si="4"/>
        <v>#NAME?</v>
      </c>
      <c r="H79" s="64" t="e">
        <f t="shared" ca="1" si="5"/>
        <v>#NAME?</v>
      </c>
      <c r="I79" s="65" t="e">
        <f t="shared" ca="1" si="6"/>
        <v>#NAME?</v>
      </c>
      <c r="J79" s="66" t="e">
        <f t="shared" ca="1" si="7"/>
        <v>#NAME?</v>
      </c>
      <c r="K79" s="67" t="e">
        <f t="shared" ref="K79:K142" ca="1" si="19">D79+J79</f>
        <v>#NAME?</v>
      </c>
      <c r="L79" s="66" t="e">
        <f t="shared" ca="1" si="9"/>
        <v>#NAME?</v>
      </c>
      <c r="M79" s="67" t="e">
        <f t="shared" ca="1" si="10"/>
        <v>#NAME?</v>
      </c>
      <c r="N79" s="65" t="e">
        <f t="shared" ca="1" si="11"/>
        <v>#NAME?</v>
      </c>
      <c r="O79" s="65" t="e">
        <f t="shared" ca="1" si="12"/>
        <v>#NAME?</v>
      </c>
      <c r="P79" s="67" t="e">
        <f t="shared" ca="1" si="13"/>
        <v>#NAME?</v>
      </c>
      <c r="Q79" s="65" t="e">
        <f t="shared" ca="1" si="14"/>
        <v>#NAME?</v>
      </c>
      <c r="R79" s="67" t="e">
        <f t="shared" ca="1" si="15"/>
        <v>#NAME?</v>
      </c>
      <c r="S79" s="65" t="e">
        <f t="shared" ca="1" si="16"/>
        <v>#NAME?</v>
      </c>
    </row>
    <row r="80" spans="1:19" s="60" customFormat="1" ht="10.5">
      <c r="A80" s="134">
        <v>66</v>
      </c>
      <c r="B80" s="64">
        <f t="shared" si="17"/>
        <v>82758.108451871842</v>
      </c>
      <c r="C80" s="62">
        <f t="shared" ref="C80:C143" si="20">IF(ROUND(B80,2)&gt;0,$C$6-D80,0)</f>
        <v>565.60715430227037</v>
      </c>
      <c r="D80" s="62">
        <f t="shared" si="18"/>
        <v>337.1667779335209</v>
      </c>
      <c r="E80" s="62">
        <f t="shared" ref="E80:E143" si="21">D80/(1+($F$9/12))^(A80)</f>
        <v>270.68168917422219</v>
      </c>
      <c r="F80" s="62">
        <f t="shared" ref="F80:F143" si="22">(C80+D80)/(1+($F$7))^(A80/12)</f>
        <v>686.11380193427613</v>
      </c>
      <c r="G80" s="63" t="e">
        <f t="shared" ref="G80:G143" ca="1" si="23">$I$3*$F$9/12+I80*$F$9/12</f>
        <v>#NAME?</v>
      </c>
      <c r="H80" s="64" t="e">
        <f t="shared" ref="H80:H143" ca="1" si="24">($I$4*(1+Monatszins($I$5)/12)^A80)</f>
        <v>#NAME?</v>
      </c>
      <c r="I80" s="65" t="e">
        <f t="shared" ref="I80:I143" ca="1" si="25">MAX(C80+D80-H80,0)</f>
        <v>#NAME?</v>
      </c>
      <c r="J80" s="66" t="e">
        <f t="shared" ref="J80:J143" ca="1" si="26">($I$6/12)*(1+Monatszins($I$7)/12)^A80</f>
        <v>#NAME?</v>
      </c>
      <c r="K80" s="67" t="e">
        <f t="shared" ca="1" si="19"/>
        <v>#NAME?</v>
      </c>
      <c r="L80" s="66" t="e">
        <f t="shared" ref="L80:L143" ca="1" si="27">H80-K80</f>
        <v>#NAME?</v>
      </c>
      <c r="M80" s="67" t="e">
        <f t="shared" ref="M80:M143" ca="1" si="28">-K80-($I$8/12*$I$9)+H80</f>
        <v>#NAME?</v>
      </c>
      <c r="N80" s="65" t="e">
        <f t="shared" ref="N80:N143" ca="1" si="29">M80*$I$10</f>
        <v>#NAME?</v>
      </c>
      <c r="O80" s="65" t="e">
        <f t="shared" ref="O80:O143" ca="1" si="30">L80-N80</f>
        <v>#NAME?</v>
      </c>
      <c r="P80" s="67" t="e">
        <f t="shared" ref="P80:P142" ca="1" si="31">(H80-J80)/(1+$F$10)^($A80/12)</f>
        <v>#NAME?</v>
      </c>
      <c r="Q80" s="65" t="e">
        <f t="shared" ref="Q80:Q143" ca="1" si="32">(H80-J80-(H80-J80-($I$8/12*$I$9))*$I$10)/(1+$F$10)^($A80/12)</f>
        <v>#NAME?</v>
      </c>
      <c r="R80" s="67" t="e">
        <f t="shared" ref="R80:R142" ca="1" si="33">(L80-C80)/(1+$F$10)^($A80/12)</f>
        <v>#NAME?</v>
      </c>
      <c r="S80" s="65" t="e">
        <f t="shared" ref="S80:S142" ca="1" si="34">(O80-C80)/(1+$F$10)^($A80/12)</f>
        <v>#NAME?</v>
      </c>
    </row>
    <row r="81" spans="1:19" s="60" customFormat="1" ht="10.5">
      <c r="A81" s="134">
        <v>67</v>
      </c>
      <c r="B81" s="64">
        <f t="shared" ref="B81:B144" si="35">MAX(0,B80-C80)</f>
        <v>82192.501297569572</v>
      </c>
      <c r="C81" s="62">
        <f t="shared" si="20"/>
        <v>567.91150786181493</v>
      </c>
      <c r="D81" s="62">
        <f t="shared" si="18"/>
        <v>334.86242437397635</v>
      </c>
      <c r="E81" s="62">
        <f t="shared" si="21"/>
        <v>267.9385967769864</v>
      </c>
      <c r="F81" s="62">
        <f t="shared" si="22"/>
        <v>683.2668567563835</v>
      </c>
      <c r="G81" s="63" t="e">
        <f t="shared" ca="1" si="23"/>
        <v>#NAME?</v>
      </c>
      <c r="H81" s="64" t="e">
        <f t="shared" ca="1" si="24"/>
        <v>#NAME?</v>
      </c>
      <c r="I81" s="65" t="e">
        <f t="shared" ca="1" si="25"/>
        <v>#NAME?</v>
      </c>
      <c r="J81" s="66" t="e">
        <f t="shared" ca="1" si="26"/>
        <v>#NAME?</v>
      </c>
      <c r="K81" s="67" t="e">
        <f t="shared" ca="1" si="19"/>
        <v>#NAME?</v>
      </c>
      <c r="L81" s="66" t="e">
        <f t="shared" ca="1" si="27"/>
        <v>#NAME?</v>
      </c>
      <c r="M81" s="67" t="e">
        <f t="shared" ca="1" si="28"/>
        <v>#NAME?</v>
      </c>
      <c r="N81" s="65" t="e">
        <f t="shared" ca="1" si="29"/>
        <v>#NAME?</v>
      </c>
      <c r="O81" s="65" t="e">
        <f t="shared" ca="1" si="30"/>
        <v>#NAME?</v>
      </c>
      <c r="P81" s="67" t="e">
        <f t="shared" ca="1" si="31"/>
        <v>#NAME?</v>
      </c>
      <c r="Q81" s="65" t="e">
        <f t="shared" ca="1" si="32"/>
        <v>#NAME?</v>
      </c>
      <c r="R81" s="67" t="e">
        <f t="shared" ca="1" si="33"/>
        <v>#NAME?</v>
      </c>
      <c r="S81" s="65" t="e">
        <f t="shared" ca="1" si="34"/>
        <v>#NAME?</v>
      </c>
    </row>
    <row r="82" spans="1:19" s="60" customFormat="1" ht="10.5">
      <c r="A82" s="134">
        <v>68</v>
      </c>
      <c r="B82" s="64">
        <f t="shared" si="35"/>
        <v>81624.589789707752</v>
      </c>
      <c r="C82" s="62">
        <f t="shared" si="20"/>
        <v>570.22524964300237</v>
      </c>
      <c r="D82" s="62">
        <f t="shared" si="18"/>
        <v>332.54868259278891</v>
      </c>
      <c r="E82" s="62">
        <f t="shared" si="21"/>
        <v>265.20325629881341</v>
      </c>
      <c r="F82" s="62">
        <f t="shared" si="22"/>
        <v>680.43172462877942</v>
      </c>
      <c r="G82" s="63" t="e">
        <f t="shared" ca="1" si="23"/>
        <v>#NAME?</v>
      </c>
      <c r="H82" s="64" t="e">
        <f t="shared" ca="1" si="24"/>
        <v>#NAME?</v>
      </c>
      <c r="I82" s="65" t="e">
        <f t="shared" ca="1" si="25"/>
        <v>#NAME?</v>
      </c>
      <c r="J82" s="66" t="e">
        <f t="shared" ca="1" si="26"/>
        <v>#NAME?</v>
      </c>
      <c r="K82" s="67" t="e">
        <f t="shared" ca="1" si="19"/>
        <v>#NAME?</v>
      </c>
      <c r="L82" s="66" t="e">
        <f t="shared" ca="1" si="27"/>
        <v>#NAME?</v>
      </c>
      <c r="M82" s="67" t="e">
        <f t="shared" ca="1" si="28"/>
        <v>#NAME?</v>
      </c>
      <c r="N82" s="65" t="e">
        <f t="shared" ca="1" si="29"/>
        <v>#NAME?</v>
      </c>
      <c r="O82" s="65" t="e">
        <f t="shared" ca="1" si="30"/>
        <v>#NAME?</v>
      </c>
      <c r="P82" s="67" t="e">
        <f t="shared" ca="1" si="31"/>
        <v>#NAME?</v>
      </c>
      <c r="Q82" s="65" t="e">
        <f t="shared" ca="1" si="32"/>
        <v>#NAME?</v>
      </c>
      <c r="R82" s="67" t="e">
        <f t="shared" ca="1" si="33"/>
        <v>#NAME?</v>
      </c>
      <c r="S82" s="65" t="e">
        <f t="shared" ca="1" si="34"/>
        <v>#NAME?</v>
      </c>
    </row>
    <row r="83" spans="1:19" s="60" customFormat="1" ht="10.5">
      <c r="A83" s="134">
        <v>69</v>
      </c>
      <c r="B83" s="64">
        <f t="shared" si="35"/>
        <v>81054.364540064751</v>
      </c>
      <c r="C83" s="62">
        <f t="shared" si="20"/>
        <v>572.54841789460966</v>
      </c>
      <c r="D83" s="62">
        <f t="shared" si="18"/>
        <v>330.22551434118157</v>
      </c>
      <c r="E83" s="62">
        <f t="shared" si="21"/>
        <v>262.47564098069842</v>
      </c>
      <c r="F83" s="62">
        <f t="shared" si="22"/>
        <v>677.60835653465881</v>
      </c>
      <c r="G83" s="63" t="e">
        <f t="shared" ca="1" si="23"/>
        <v>#NAME?</v>
      </c>
      <c r="H83" s="64" t="e">
        <f t="shared" ca="1" si="24"/>
        <v>#NAME?</v>
      </c>
      <c r="I83" s="65" t="e">
        <f t="shared" ca="1" si="25"/>
        <v>#NAME?</v>
      </c>
      <c r="J83" s="66" t="e">
        <f t="shared" ca="1" si="26"/>
        <v>#NAME?</v>
      </c>
      <c r="K83" s="67" t="e">
        <f t="shared" ca="1" si="19"/>
        <v>#NAME?</v>
      </c>
      <c r="L83" s="66" t="e">
        <f t="shared" ca="1" si="27"/>
        <v>#NAME?</v>
      </c>
      <c r="M83" s="67" t="e">
        <f t="shared" ca="1" si="28"/>
        <v>#NAME?</v>
      </c>
      <c r="N83" s="65" t="e">
        <f t="shared" ca="1" si="29"/>
        <v>#NAME?</v>
      </c>
      <c r="O83" s="65" t="e">
        <f t="shared" ca="1" si="30"/>
        <v>#NAME?</v>
      </c>
      <c r="P83" s="67" t="e">
        <f t="shared" ca="1" si="31"/>
        <v>#NAME?</v>
      </c>
      <c r="Q83" s="65" t="e">
        <f t="shared" ca="1" si="32"/>
        <v>#NAME?</v>
      </c>
      <c r="R83" s="67" t="e">
        <f t="shared" ca="1" si="33"/>
        <v>#NAME?</v>
      </c>
      <c r="S83" s="65" t="e">
        <f t="shared" ca="1" si="34"/>
        <v>#NAME?</v>
      </c>
    </row>
    <row r="84" spans="1:19" s="60" customFormat="1" ht="10.5">
      <c r="A84" s="134">
        <v>70</v>
      </c>
      <c r="B84" s="64">
        <f t="shared" si="35"/>
        <v>80481.816122170145</v>
      </c>
      <c r="C84" s="62">
        <f t="shared" si="20"/>
        <v>574.88105102124428</v>
      </c>
      <c r="D84" s="62">
        <f t="shared" si="18"/>
        <v>327.89288121454689</v>
      </c>
      <c r="E84" s="62">
        <f t="shared" si="21"/>
        <v>259.75572415179488</v>
      </c>
      <c r="F84" s="62">
        <f t="shared" si="22"/>
        <v>674.79670366060554</v>
      </c>
      <c r="G84" s="63" t="e">
        <f t="shared" ca="1" si="23"/>
        <v>#NAME?</v>
      </c>
      <c r="H84" s="64" t="e">
        <f t="shared" ca="1" si="24"/>
        <v>#NAME?</v>
      </c>
      <c r="I84" s="65" t="e">
        <f t="shared" ca="1" si="25"/>
        <v>#NAME?</v>
      </c>
      <c r="J84" s="66" t="e">
        <f t="shared" ca="1" si="26"/>
        <v>#NAME?</v>
      </c>
      <c r="K84" s="67" t="e">
        <f t="shared" ca="1" si="19"/>
        <v>#NAME?</v>
      </c>
      <c r="L84" s="66" t="e">
        <f t="shared" ca="1" si="27"/>
        <v>#NAME?</v>
      </c>
      <c r="M84" s="67" t="e">
        <f t="shared" ca="1" si="28"/>
        <v>#NAME?</v>
      </c>
      <c r="N84" s="65" t="e">
        <f t="shared" ca="1" si="29"/>
        <v>#NAME?</v>
      </c>
      <c r="O84" s="65" t="e">
        <f t="shared" ca="1" si="30"/>
        <v>#NAME?</v>
      </c>
      <c r="P84" s="67" t="e">
        <f t="shared" ca="1" si="31"/>
        <v>#NAME?</v>
      </c>
      <c r="Q84" s="65" t="e">
        <f t="shared" ca="1" si="32"/>
        <v>#NAME?</v>
      </c>
      <c r="R84" s="67" t="e">
        <f t="shared" ca="1" si="33"/>
        <v>#NAME?</v>
      </c>
      <c r="S84" s="65" t="e">
        <f t="shared" ca="1" si="34"/>
        <v>#NAME?</v>
      </c>
    </row>
    <row r="85" spans="1:19" s="60" customFormat="1" ht="10.5">
      <c r="A85" s="134">
        <v>71</v>
      </c>
      <c r="B85" s="64">
        <f t="shared" si="35"/>
        <v>79906.935071148895</v>
      </c>
      <c r="C85" s="62">
        <f t="shared" si="20"/>
        <v>577.22318758397876</v>
      </c>
      <c r="D85" s="62">
        <f t="shared" si="18"/>
        <v>325.55074465181247</v>
      </c>
      <c r="E85" s="62">
        <f t="shared" si="21"/>
        <v>257.0434792291212</v>
      </c>
      <c r="F85" s="62">
        <f t="shared" si="22"/>
        <v>671.99671739574922</v>
      </c>
      <c r="G85" s="63" t="e">
        <f t="shared" ca="1" si="23"/>
        <v>#NAME?</v>
      </c>
      <c r="H85" s="64" t="e">
        <f t="shared" ca="1" si="24"/>
        <v>#NAME?</v>
      </c>
      <c r="I85" s="65" t="e">
        <f t="shared" ca="1" si="25"/>
        <v>#NAME?</v>
      </c>
      <c r="J85" s="66" t="e">
        <f t="shared" ca="1" si="26"/>
        <v>#NAME?</v>
      </c>
      <c r="K85" s="67" t="e">
        <f t="shared" ca="1" si="19"/>
        <v>#NAME?</v>
      </c>
      <c r="L85" s="66" t="e">
        <f t="shared" ca="1" si="27"/>
        <v>#NAME?</v>
      </c>
      <c r="M85" s="67" t="e">
        <f t="shared" ca="1" si="28"/>
        <v>#NAME?</v>
      </c>
      <c r="N85" s="65" t="e">
        <f t="shared" ca="1" si="29"/>
        <v>#NAME?</v>
      </c>
      <c r="O85" s="65" t="e">
        <f t="shared" ca="1" si="30"/>
        <v>#NAME?</v>
      </c>
      <c r="P85" s="67" t="e">
        <f t="shared" ca="1" si="31"/>
        <v>#NAME?</v>
      </c>
      <c r="Q85" s="65" t="e">
        <f t="shared" ca="1" si="32"/>
        <v>#NAME?</v>
      </c>
      <c r="R85" s="67" t="e">
        <f t="shared" ca="1" si="33"/>
        <v>#NAME?</v>
      </c>
      <c r="S85" s="65" t="e">
        <f t="shared" ca="1" si="34"/>
        <v>#NAME?</v>
      </c>
    </row>
    <row r="86" spans="1:19" s="60" customFormat="1" ht="10.5">
      <c r="A86" s="134">
        <v>72</v>
      </c>
      <c r="B86" s="64">
        <f t="shared" si="35"/>
        <v>79329.711883564916</v>
      </c>
      <c r="C86" s="62">
        <f t="shared" si="20"/>
        <v>579.57486630098799</v>
      </c>
      <c r="D86" s="62">
        <f t="shared" si="18"/>
        <v>323.19906593480323</v>
      </c>
      <c r="E86" s="62">
        <f t="shared" si="21"/>
        <v>254.33887971726824</v>
      </c>
      <c r="F86" s="62">
        <f t="shared" si="22"/>
        <v>669.20834933092362</v>
      </c>
      <c r="G86" s="63" t="e">
        <f t="shared" ca="1" si="23"/>
        <v>#NAME?</v>
      </c>
      <c r="H86" s="64" t="e">
        <f t="shared" ca="1" si="24"/>
        <v>#NAME?</v>
      </c>
      <c r="I86" s="65" t="e">
        <f t="shared" ca="1" si="25"/>
        <v>#NAME?</v>
      </c>
      <c r="J86" s="66" t="e">
        <f t="shared" ca="1" si="26"/>
        <v>#NAME?</v>
      </c>
      <c r="K86" s="67" t="e">
        <f t="shared" ca="1" si="19"/>
        <v>#NAME?</v>
      </c>
      <c r="L86" s="66" t="e">
        <f t="shared" ca="1" si="27"/>
        <v>#NAME?</v>
      </c>
      <c r="M86" s="67" t="e">
        <f t="shared" ca="1" si="28"/>
        <v>#NAME?</v>
      </c>
      <c r="N86" s="65" t="e">
        <f t="shared" ca="1" si="29"/>
        <v>#NAME?</v>
      </c>
      <c r="O86" s="65" t="e">
        <f t="shared" ca="1" si="30"/>
        <v>#NAME?</v>
      </c>
      <c r="P86" s="67" t="e">
        <f t="shared" ca="1" si="31"/>
        <v>#NAME?</v>
      </c>
      <c r="Q86" s="65" t="e">
        <f t="shared" ca="1" si="32"/>
        <v>#NAME?</v>
      </c>
      <c r="R86" s="67" t="e">
        <f t="shared" ca="1" si="33"/>
        <v>#NAME?</v>
      </c>
      <c r="S86" s="65" t="e">
        <f t="shared" ca="1" si="34"/>
        <v>#NAME?</v>
      </c>
    </row>
    <row r="87" spans="1:19" s="60" customFormat="1" ht="10.5">
      <c r="A87" s="134">
        <v>73</v>
      </c>
      <c r="B87" s="64">
        <f t="shared" si="35"/>
        <v>78750.137017263929</v>
      </c>
      <c r="C87" s="62">
        <f t="shared" si="20"/>
        <v>581.93612604818964</v>
      </c>
      <c r="D87" s="62">
        <f t="shared" si="18"/>
        <v>320.83780618760159</v>
      </c>
      <c r="E87" s="62">
        <f t="shared" si="21"/>
        <v>251.64189920810745</v>
      </c>
      <c r="F87" s="62">
        <f t="shared" si="22"/>
        <v>666.43155125783153</v>
      </c>
      <c r="G87" s="63" t="e">
        <f t="shared" ca="1" si="23"/>
        <v>#NAME?</v>
      </c>
      <c r="H87" s="64" t="e">
        <f t="shared" ca="1" si="24"/>
        <v>#NAME?</v>
      </c>
      <c r="I87" s="65" t="e">
        <f t="shared" ca="1" si="25"/>
        <v>#NAME?</v>
      </c>
      <c r="J87" s="66" t="e">
        <f t="shared" ca="1" si="26"/>
        <v>#NAME?</v>
      </c>
      <c r="K87" s="67" t="e">
        <f t="shared" ca="1" si="19"/>
        <v>#NAME?</v>
      </c>
      <c r="L87" s="66" t="e">
        <f t="shared" ca="1" si="27"/>
        <v>#NAME?</v>
      </c>
      <c r="M87" s="67" t="e">
        <f t="shared" ca="1" si="28"/>
        <v>#NAME?</v>
      </c>
      <c r="N87" s="65" t="e">
        <f t="shared" ca="1" si="29"/>
        <v>#NAME?</v>
      </c>
      <c r="O87" s="65" t="e">
        <f t="shared" ca="1" si="30"/>
        <v>#NAME?</v>
      </c>
      <c r="P87" s="67" t="e">
        <f t="shared" ca="1" si="31"/>
        <v>#NAME?</v>
      </c>
      <c r="Q87" s="65" t="e">
        <f t="shared" ca="1" si="32"/>
        <v>#NAME?</v>
      </c>
      <c r="R87" s="67" t="e">
        <f t="shared" ca="1" si="33"/>
        <v>#NAME?</v>
      </c>
      <c r="S87" s="65" t="e">
        <f t="shared" ca="1" si="34"/>
        <v>#NAME?</v>
      </c>
    </row>
    <row r="88" spans="1:19" s="60" customFormat="1" ht="10.5">
      <c r="A88" s="134">
        <v>74</v>
      </c>
      <c r="B88" s="64">
        <f t="shared" si="35"/>
        <v>78168.200891215733</v>
      </c>
      <c r="C88" s="62">
        <f t="shared" si="20"/>
        <v>584.30700585988677</v>
      </c>
      <c r="D88" s="62">
        <f t="shared" si="18"/>
        <v>318.46692637590445</v>
      </c>
      <c r="E88" s="62">
        <f t="shared" si="21"/>
        <v>248.95251138050057</v>
      </c>
      <c r="F88" s="62">
        <f t="shared" si="22"/>
        <v>663.66627516820881</v>
      </c>
      <c r="G88" s="63" t="e">
        <f t="shared" ca="1" si="23"/>
        <v>#NAME?</v>
      </c>
      <c r="H88" s="64" t="e">
        <f t="shared" ca="1" si="24"/>
        <v>#NAME?</v>
      </c>
      <c r="I88" s="65" t="e">
        <f t="shared" ca="1" si="25"/>
        <v>#NAME?</v>
      </c>
      <c r="J88" s="66" t="e">
        <f t="shared" ca="1" si="26"/>
        <v>#NAME?</v>
      </c>
      <c r="K88" s="67" t="e">
        <f t="shared" ca="1" si="19"/>
        <v>#NAME?</v>
      </c>
      <c r="L88" s="66" t="e">
        <f t="shared" ca="1" si="27"/>
        <v>#NAME?</v>
      </c>
      <c r="M88" s="67" t="e">
        <f t="shared" ca="1" si="28"/>
        <v>#NAME?</v>
      </c>
      <c r="N88" s="65" t="e">
        <f t="shared" ca="1" si="29"/>
        <v>#NAME?</v>
      </c>
      <c r="O88" s="65" t="e">
        <f t="shared" ca="1" si="30"/>
        <v>#NAME?</v>
      </c>
      <c r="P88" s="67" t="e">
        <f t="shared" ca="1" si="31"/>
        <v>#NAME?</v>
      </c>
      <c r="Q88" s="65" t="e">
        <f t="shared" ca="1" si="32"/>
        <v>#NAME?</v>
      </c>
      <c r="R88" s="67" t="e">
        <f t="shared" ca="1" si="33"/>
        <v>#NAME?</v>
      </c>
      <c r="S88" s="65" t="e">
        <f t="shared" ca="1" si="34"/>
        <v>#NAME?</v>
      </c>
    </row>
    <row r="89" spans="1:19" s="60" customFormat="1" ht="10.5">
      <c r="A89" s="134">
        <v>75</v>
      </c>
      <c r="B89" s="64">
        <f t="shared" si="35"/>
        <v>77583.89388535585</v>
      </c>
      <c r="C89" s="62">
        <f t="shared" si="20"/>
        <v>586.68754492941287</v>
      </c>
      <c r="D89" s="62">
        <f t="shared" si="18"/>
        <v>316.08638730637836</v>
      </c>
      <c r="E89" s="62">
        <f t="shared" si="21"/>
        <v>246.27069000001049</v>
      </c>
      <c r="F89" s="62">
        <f t="shared" si="22"/>
        <v>660.91247325299673</v>
      </c>
      <c r="G89" s="63" t="e">
        <f t="shared" ca="1" si="23"/>
        <v>#NAME?</v>
      </c>
      <c r="H89" s="64" t="e">
        <f t="shared" ca="1" si="24"/>
        <v>#NAME?</v>
      </c>
      <c r="I89" s="65" t="e">
        <f t="shared" ca="1" si="25"/>
        <v>#NAME?</v>
      </c>
      <c r="J89" s="66" t="e">
        <f t="shared" ca="1" si="26"/>
        <v>#NAME?</v>
      </c>
      <c r="K89" s="67" t="e">
        <f t="shared" ca="1" si="19"/>
        <v>#NAME?</v>
      </c>
      <c r="L89" s="66" t="e">
        <f t="shared" ca="1" si="27"/>
        <v>#NAME?</v>
      </c>
      <c r="M89" s="67" t="e">
        <f t="shared" ca="1" si="28"/>
        <v>#NAME?</v>
      </c>
      <c r="N89" s="65" t="e">
        <f t="shared" ca="1" si="29"/>
        <v>#NAME?</v>
      </c>
      <c r="O89" s="65" t="e">
        <f t="shared" ca="1" si="30"/>
        <v>#NAME?</v>
      </c>
      <c r="P89" s="67" t="e">
        <f t="shared" ca="1" si="31"/>
        <v>#NAME?</v>
      </c>
      <c r="Q89" s="65" t="e">
        <f t="shared" ca="1" si="32"/>
        <v>#NAME?</v>
      </c>
      <c r="R89" s="67" t="e">
        <f t="shared" ca="1" si="33"/>
        <v>#NAME?</v>
      </c>
      <c r="S89" s="65" t="e">
        <f t="shared" ca="1" si="34"/>
        <v>#NAME?</v>
      </c>
    </row>
    <row r="90" spans="1:19" s="60" customFormat="1" ht="10.5">
      <c r="A90" s="134">
        <v>76</v>
      </c>
      <c r="B90" s="64">
        <f t="shared" si="35"/>
        <v>76997.206340426434</v>
      </c>
      <c r="C90" s="62">
        <f t="shared" si="20"/>
        <v>589.07778260978012</v>
      </c>
      <c r="D90" s="62">
        <f t="shared" si="18"/>
        <v>313.69614962601111</v>
      </c>
      <c r="E90" s="62">
        <f t="shared" si="21"/>
        <v>243.59640891861204</v>
      </c>
      <c r="F90" s="62">
        <f t="shared" si="22"/>
        <v>658.17009790151405</v>
      </c>
      <c r="G90" s="63" t="e">
        <f t="shared" ca="1" si="23"/>
        <v>#NAME?</v>
      </c>
      <c r="H90" s="64" t="e">
        <f t="shared" ca="1" si="24"/>
        <v>#NAME?</v>
      </c>
      <c r="I90" s="65" t="e">
        <f t="shared" ca="1" si="25"/>
        <v>#NAME?</v>
      </c>
      <c r="J90" s="66" t="e">
        <f t="shared" ca="1" si="26"/>
        <v>#NAME?</v>
      </c>
      <c r="K90" s="67" t="e">
        <f t="shared" ca="1" si="19"/>
        <v>#NAME?</v>
      </c>
      <c r="L90" s="66" t="e">
        <f t="shared" ca="1" si="27"/>
        <v>#NAME?</v>
      </c>
      <c r="M90" s="67" t="e">
        <f t="shared" ca="1" si="28"/>
        <v>#NAME?</v>
      </c>
      <c r="N90" s="65" t="e">
        <f t="shared" ca="1" si="29"/>
        <v>#NAME?</v>
      </c>
      <c r="O90" s="65" t="e">
        <f t="shared" ca="1" si="30"/>
        <v>#NAME?</v>
      </c>
      <c r="P90" s="67" t="e">
        <f t="shared" ca="1" si="31"/>
        <v>#NAME?</v>
      </c>
      <c r="Q90" s="65" t="e">
        <f t="shared" ca="1" si="32"/>
        <v>#NAME?</v>
      </c>
      <c r="R90" s="67" t="e">
        <f t="shared" ca="1" si="33"/>
        <v>#NAME?</v>
      </c>
      <c r="S90" s="65" t="e">
        <f t="shared" ca="1" si="34"/>
        <v>#NAME?</v>
      </c>
    </row>
    <row r="91" spans="1:19" s="60" customFormat="1" ht="10.5">
      <c r="A91" s="134">
        <v>77</v>
      </c>
      <c r="B91" s="64">
        <f t="shared" si="35"/>
        <v>76408.128557816657</v>
      </c>
      <c r="C91" s="62">
        <f t="shared" si="20"/>
        <v>591.4777584143294</v>
      </c>
      <c r="D91" s="62">
        <f t="shared" si="18"/>
        <v>311.29617382146182</v>
      </c>
      <c r="E91" s="62">
        <f t="shared" si="21"/>
        <v>240.92964207440474</v>
      </c>
      <c r="F91" s="62">
        <f t="shared" si="22"/>
        <v>655.43910170063407</v>
      </c>
      <c r="G91" s="63" t="e">
        <f t="shared" ca="1" si="23"/>
        <v>#NAME?</v>
      </c>
      <c r="H91" s="64" t="e">
        <f t="shared" ca="1" si="24"/>
        <v>#NAME?</v>
      </c>
      <c r="I91" s="65" t="e">
        <f t="shared" ca="1" si="25"/>
        <v>#NAME?</v>
      </c>
      <c r="J91" s="66" t="e">
        <f t="shared" ca="1" si="26"/>
        <v>#NAME?</v>
      </c>
      <c r="K91" s="67" t="e">
        <f t="shared" ca="1" si="19"/>
        <v>#NAME?</v>
      </c>
      <c r="L91" s="66" t="e">
        <f t="shared" ca="1" si="27"/>
        <v>#NAME?</v>
      </c>
      <c r="M91" s="67" t="e">
        <f t="shared" ca="1" si="28"/>
        <v>#NAME?</v>
      </c>
      <c r="N91" s="65" t="e">
        <f t="shared" ca="1" si="29"/>
        <v>#NAME?</v>
      </c>
      <c r="O91" s="65" t="e">
        <f t="shared" ca="1" si="30"/>
        <v>#NAME?</v>
      </c>
      <c r="P91" s="67" t="e">
        <f t="shared" ca="1" si="31"/>
        <v>#NAME?</v>
      </c>
      <c r="Q91" s="65" t="e">
        <f t="shared" ca="1" si="32"/>
        <v>#NAME?</v>
      </c>
      <c r="R91" s="67" t="e">
        <f t="shared" ca="1" si="33"/>
        <v>#NAME?</v>
      </c>
      <c r="S91" s="65" t="e">
        <f t="shared" ca="1" si="34"/>
        <v>#NAME?</v>
      </c>
    </row>
    <row r="92" spans="1:19" s="60" customFormat="1" ht="10.5">
      <c r="A92" s="134">
        <v>78</v>
      </c>
      <c r="B92" s="64">
        <f t="shared" si="35"/>
        <v>75816.650799402327</v>
      </c>
      <c r="C92" s="62">
        <f t="shared" si="20"/>
        <v>593.88751201738432</v>
      </c>
      <c r="D92" s="62">
        <f t="shared" si="18"/>
        <v>308.88642021840695</v>
      </c>
      <c r="E92" s="62">
        <f t="shared" si="21"/>
        <v>238.27036349132572</v>
      </c>
      <c r="F92" s="62">
        <f t="shared" si="22"/>
        <v>652.71943743396548</v>
      </c>
      <c r="G92" s="63" t="e">
        <f t="shared" ca="1" si="23"/>
        <v>#NAME?</v>
      </c>
      <c r="H92" s="64" t="e">
        <f t="shared" ca="1" si="24"/>
        <v>#NAME?</v>
      </c>
      <c r="I92" s="65" t="e">
        <f t="shared" ca="1" si="25"/>
        <v>#NAME?</v>
      </c>
      <c r="J92" s="66" t="e">
        <f t="shared" ca="1" si="26"/>
        <v>#NAME?</v>
      </c>
      <c r="K92" s="67" t="e">
        <f t="shared" ca="1" si="19"/>
        <v>#NAME?</v>
      </c>
      <c r="L92" s="66" t="e">
        <f t="shared" ca="1" si="27"/>
        <v>#NAME?</v>
      </c>
      <c r="M92" s="67" t="e">
        <f t="shared" ca="1" si="28"/>
        <v>#NAME?</v>
      </c>
      <c r="N92" s="65" t="e">
        <f t="shared" ca="1" si="29"/>
        <v>#NAME?</v>
      </c>
      <c r="O92" s="65" t="e">
        <f t="shared" ca="1" si="30"/>
        <v>#NAME?</v>
      </c>
      <c r="P92" s="67" t="e">
        <f t="shared" ca="1" si="31"/>
        <v>#NAME?</v>
      </c>
      <c r="Q92" s="65" t="e">
        <f t="shared" ca="1" si="32"/>
        <v>#NAME?</v>
      </c>
      <c r="R92" s="67" t="e">
        <f t="shared" ca="1" si="33"/>
        <v>#NAME?</v>
      </c>
      <c r="S92" s="65" t="e">
        <f t="shared" ca="1" si="34"/>
        <v>#NAME?</v>
      </c>
    </row>
    <row r="93" spans="1:19" s="60" customFormat="1" ht="10.5">
      <c r="A93" s="134">
        <v>79</v>
      </c>
      <c r="B93" s="64">
        <f t="shared" si="35"/>
        <v>75222.763287384936</v>
      </c>
      <c r="C93" s="62">
        <f t="shared" si="20"/>
        <v>596.30708325490605</v>
      </c>
      <c r="D93" s="62">
        <f t="shared" si="18"/>
        <v>306.46684898088517</v>
      </c>
      <c r="E93" s="62">
        <f t="shared" si="21"/>
        <v>235.61854727886458</v>
      </c>
      <c r="F93" s="62">
        <f t="shared" si="22"/>
        <v>650.01105808103489</v>
      </c>
      <c r="G93" s="63" t="e">
        <f t="shared" ca="1" si="23"/>
        <v>#NAME?</v>
      </c>
      <c r="H93" s="64" t="e">
        <f t="shared" ca="1" si="24"/>
        <v>#NAME?</v>
      </c>
      <c r="I93" s="65" t="e">
        <f t="shared" ca="1" si="25"/>
        <v>#NAME?</v>
      </c>
      <c r="J93" s="66" t="e">
        <f t="shared" ca="1" si="26"/>
        <v>#NAME?</v>
      </c>
      <c r="K93" s="67" t="e">
        <f t="shared" ca="1" si="19"/>
        <v>#NAME?</v>
      </c>
      <c r="L93" s="66" t="e">
        <f t="shared" ca="1" si="27"/>
        <v>#NAME?</v>
      </c>
      <c r="M93" s="67" t="e">
        <f t="shared" ca="1" si="28"/>
        <v>#NAME?</v>
      </c>
      <c r="N93" s="65" t="e">
        <f t="shared" ca="1" si="29"/>
        <v>#NAME?</v>
      </c>
      <c r="O93" s="65" t="e">
        <f t="shared" ca="1" si="30"/>
        <v>#NAME?</v>
      </c>
      <c r="P93" s="67" t="e">
        <f t="shared" ca="1" si="31"/>
        <v>#NAME?</v>
      </c>
      <c r="Q93" s="65" t="e">
        <f t="shared" ca="1" si="32"/>
        <v>#NAME?</v>
      </c>
      <c r="R93" s="67" t="e">
        <f t="shared" ca="1" si="33"/>
        <v>#NAME?</v>
      </c>
      <c r="S93" s="65" t="e">
        <f t="shared" ca="1" si="34"/>
        <v>#NAME?</v>
      </c>
    </row>
    <row r="94" spans="1:19" s="60" customFormat="1" ht="10.5">
      <c r="A94" s="134">
        <v>80</v>
      </c>
      <c r="B94" s="64">
        <f t="shared" si="35"/>
        <v>74626.456204130023</v>
      </c>
      <c r="C94" s="62">
        <f t="shared" si="20"/>
        <v>598.73651212515279</v>
      </c>
      <c r="D94" s="62">
        <f t="shared" si="18"/>
        <v>304.03742011063838</v>
      </c>
      <c r="E94" s="62">
        <f t="shared" si="21"/>
        <v>232.97416763177822</v>
      </c>
      <c r="F94" s="62">
        <f t="shared" si="22"/>
        <v>647.31391681647551</v>
      </c>
      <c r="G94" s="63" t="e">
        <f t="shared" ca="1" si="23"/>
        <v>#NAME?</v>
      </c>
      <c r="H94" s="64" t="e">
        <f t="shared" ca="1" si="24"/>
        <v>#NAME?</v>
      </c>
      <c r="I94" s="65" t="e">
        <f t="shared" ca="1" si="25"/>
        <v>#NAME?</v>
      </c>
      <c r="J94" s="66" t="e">
        <f t="shared" ca="1" si="26"/>
        <v>#NAME?</v>
      </c>
      <c r="K94" s="67" t="e">
        <f t="shared" ca="1" si="19"/>
        <v>#NAME?</v>
      </c>
      <c r="L94" s="66" t="e">
        <f t="shared" ca="1" si="27"/>
        <v>#NAME?</v>
      </c>
      <c r="M94" s="67" t="e">
        <f t="shared" ca="1" si="28"/>
        <v>#NAME?</v>
      </c>
      <c r="N94" s="65" t="e">
        <f t="shared" ca="1" si="29"/>
        <v>#NAME?</v>
      </c>
      <c r="O94" s="65" t="e">
        <f t="shared" ca="1" si="30"/>
        <v>#NAME?</v>
      </c>
      <c r="P94" s="67" t="e">
        <f t="shared" ca="1" si="31"/>
        <v>#NAME?</v>
      </c>
      <c r="Q94" s="65" t="e">
        <f t="shared" ca="1" si="32"/>
        <v>#NAME?</v>
      </c>
      <c r="R94" s="67" t="e">
        <f t="shared" ca="1" si="33"/>
        <v>#NAME?</v>
      </c>
      <c r="S94" s="65" t="e">
        <f t="shared" ca="1" si="34"/>
        <v>#NAME?</v>
      </c>
    </row>
    <row r="95" spans="1:19" s="60" customFormat="1" ht="10.5">
      <c r="A95" s="134">
        <v>81</v>
      </c>
      <c r="B95" s="64">
        <f t="shared" si="35"/>
        <v>74027.719692004874</v>
      </c>
      <c r="C95" s="62">
        <f t="shared" si="20"/>
        <v>601.17583878934056</v>
      </c>
      <c r="D95" s="62">
        <f t="shared" si="18"/>
        <v>301.5980934464506</v>
      </c>
      <c r="E95" s="62">
        <f t="shared" si="21"/>
        <v>230.33719882980697</v>
      </c>
      <c r="F95" s="62">
        <f t="shared" si="22"/>
        <v>644.62796700921604</v>
      </c>
      <c r="G95" s="63" t="e">
        <f t="shared" ca="1" si="23"/>
        <v>#NAME?</v>
      </c>
      <c r="H95" s="64" t="e">
        <f t="shared" ca="1" si="24"/>
        <v>#NAME?</v>
      </c>
      <c r="I95" s="65" t="e">
        <f t="shared" ca="1" si="25"/>
        <v>#NAME?</v>
      </c>
      <c r="J95" s="66" t="e">
        <f t="shared" ca="1" si="26"/>
        <v>#NAME?</v>
      </c>
      <c r="K95" s="67" t="e">
        <f t="shared" ca="1" si="19"/>
        <v>#NAME?</v>
      </c>
      <c r="L95" s="66" t="e">
        <f t="shared" ca="1" si="27"/>
        <v>#NAME?</v>
      </c>
      <c r="M95" s="67" t="e">
        <f t="shared" ca="1" si="28"/>
        <v>#NAME?</v>
      </c>
      <c r="N95" s="65" t="e">
        <f t="shared" ca="1" si="29"/>
        <v>#NAME?</v>
      </c>
      <c r="O95" s="65" t="e">
        <f t="shared" ca="1" si="30"/>
        <v>#NAME?</v>
      </c>
      <c r="P95" s="67" t="e">
        <f t="shared" ca="1" si="31"/>
        <v>#NAME?</v>
      </c>
      <c r="Q95" s="65" t="e">
        <f t="shared" ca="1" si="32"/>
        <v>#NAME?</v>
      </c>
      <c r="R95" s="67" t="e">
        <f t="shared" ca="1" si="33"/>
        <v>#NAME?</v>
      </c>
      <c r="S95" s="65" t="e">
        <f t="shared" ca="1" si="34"/>
        <v>#NAME?</v>
      </c>
    </row>
    <row r="96" spans="1:19" s="60" customFormat="1" ht="10.5">
      <c r="A96" s="134">
        <v>82</v>
      </c>
      <c r="B96" s="64">
        <f t="shared" si="35"/>
        <v>73426.543853215539</v>
      </c>
      <c r="C96" s="62">
        <f t="shared" si="20"/>
        <v>603.6251035723069</v>
      </c>
      <c r="D96" s="62">
        <f t="shared" si="18"/>
        <v>299.14882866348427</v>
      </c>
      <c r="E96" s="62">
        <f t="shared" si="21"/>
        <v>227.70761523739205</v>
      </c>
      <c r="F96" s="62">
        <f t="shared" si="22"/>
        <v>641.95316222167537</v>
      </c>
      <c r="G96" s="63" t="e">
        <f t="shared" ca="1" si="23"/>
        <v>#NAME?</v>
      </c>
      <c r="H96" s="64" t="e">
        <f t="shared" ca="1" si="24"/>
        <v>#NAME?</v>
      </c>
      <c r="I96" s="65" t="e">
        <f t="shared" ca="1" si="25"/>
        <v>#NAME?</v>
      </c>
      <c r="J96" s="66" t="e">
        <f t="shared" ca="1" si="26"/>
        <v>#NAME?</v>
      </c>
      <c r="K96" s="67" t="e">
        <f t="shared" ca="1" si="19"/>
        <v>#NAME?</v>
      </c>
      <c r="L96" s="66" t="e">
        <f t="shared" ca="1" si="27"/>
        <v>#NAME?</v>
      </c>
      <c r="M96" s="67" t="e">
        <f t="shared" ca="1" si="28"/>
        <v>#NAME?</v>
      </c>
      <c r="N96" s="65" t="e">
        <f t="shared" ca="1" si="29"/>
        <v>#NAME?</v>
      </c>
      <c r="O96" s="65" t="e">
        <f t="shared" ca="1" si="30"/>
        <v>#NAME?</v>
      </c>
      <c r="P96" s="67" t="e">
        <f t="shared" ca="1" si="31"/>
        <v>#NAME?</v>
      </c>
      <c r="Q96" s="65" t="e">
        <f t="shared" ca="1" si="32"/>
        <v>#NAME?</v>
      </c>
      <c r="R96" s="67" t="e">
        <f t="shared" ca="1" si="33"/>
        <v>#NAME?</v>
      </c>
      <c r="S96" s="65" t="e">
        <f t="shared" ca="1" si="34"/>
        <v>#NAME?</v>
      </c>
    </row>
    <row r="97" spans="1:19" s="60" customFormat="1" ht="10.5">
      <c r="A97" s="134">
        <v>83</v>
      </c>
      <c r="B97" s="64">
        <f t="shared" si="35"/>
        <v>72822.918749643228</v>
      </c>
      <c r="C97" s="62">
        <f t="shared" si="20"/>
        <v>606.08434696317818</v>
      </c>
      <c r="D97" s="62">
        <f t="shared" si="18"/>
        <v>296.6895852726131</v>
      </c>
      <c r="E97" s="62">
        <f t="shared" si="21"/>
        <v>225.08539130339295</v>
      </c>
      <c r="F97" s="62">
        <f t="shared" si="22"/>
        <v>639.28945620895922</v>
      </c>
      <c r="G97" s="63" t="e">
        <f t="shared" ca="1" si="23"/>
        <v>#NAME?</v>
      </c>
      <c r="H97" s="64" t="e">
        <f t="shared" ca="1" si="24"/>
        <v>#NAME?</v>
      </c>
      <c r="I97" s="65" t="e">
        <f t="shared" ca="1" si="25"/>
        <v>#NAME?</v>
      </c>
      <c r="J97" s="66" t="e">
        <f t="shared" ca="1" si="26"/>
        <v>#NAME?</v>
      </c>
      <c r="K97" s="67" t="e">
        <f t="shared" ca="1" si="19"/>
        <v>#NAME?</v>
      </c>
      <c r="L97" s="66" t="e">
        <f t="shared" ca="1" si="27"/>
        <v>#NAME?</v>
      </c>
      <c r="M97" s="67" t="e">
        <f t="shared" ca="1" si="28"/>
        <v>#NAME?</v>
      </c>
      <c r="N97" s="65" t="e">
        <f t="shared" ca="1" si="29"/>
        <v>#NAME?</v>
      </c>
      <c r="O97" s="65" t="e">
        <f t="shared" ca="1" si="30"/>
        <v>#NAME?</v>
      </c>
      <c r="P97" s="67" t="e">
        <f t="shared" ca="1" si="31"/>
        <v>#NAME?</v>
      </c>
      <c r="Q97" s="65" t="e">
        <f t="shared" ca="1" si="32"/>
        <v>#NAME?</v>
      </c>
      <c r="R97" s="67" t="e">
        <f t="shared" ca="1" si="33"/>
        <v>#NAME?</v>
      </c>
      <c r="S97" s="65" t="e">
        <f t="shared" ca="1" si="34"/>
        <v>#NAME?</v>
      </c>
    </row>
    <row r="98" spans="1:19" s="60" customFormat="1" ht="10.5">
      <c r="A98" s="134">
        <v>84</v>
      </c>
      <c r="B98" s="64">
        <f t="shared" si="35"/>
        <v>72216.834402680048</v>
      </c>
      <c r="C98" s="62">
        <f t="shared" si="20"/>
        <v>608.55360961603787</v>
      </c>
      <c r="D98" s="62">
        <f t="shared" si="18"/>
        <v>294.2203226197534</v>
      </c>
      <c r="E98" s="62">
        <f t="shared" si="21"/>
        <v>222.47050156080735</v>
      </c>
      <c r="F98" s="62">
        <f t="shared" si="22"/>
        <v>636.63680291806088</v>
      </c>
      <c r="G98" s="63" t="e">
        <f t="shared" ca="1" si="23"/>
        <v>#NAME?</v>
      </c>
      <c r="H98" s="64" t="e">
        <f t="shared" ca="1" si="24"/>
        <v>#NAME?</v>
      </c>
      <c r="I98" s="65" t="e">
        <f t="shared" ca="1" si="25"/>
        <v>#NAME?</v>
      </c>
      <c r="J98" s="66" t="e">
        <f t="shared" ca="1" si="26"/>
        <v>#NAME?</v>
      </c>
      <c r="K98" s="67" t="e">
        <f t="shared" ca="1" si="19"/>
        <v>#NAME?</v>
      </c>
      <c r="L98" s="66" t="e">
        <f t="shared" ca="1" si="27"/>
        <v>#NAME?</v>
      </c>
      <c r="M98" s="67" t="e">
        <f t="shared" ca="1" si="28"/>
        <v>#NAME?</v>
      </c>
      <c r="N98" s="65" t="e">
        <f t="shared" ca="1" si="29"/>
        <v>#NAME?</v>
      </c>
      <c r="O98" s="65" t="e">
        <f t="shared" ca="1" si="30"/>
        <v>#NAME?</v>
      </c>
      <c r="P98" s="67" t="e">
        <f t="shared" ca="1" si="31"/>
        <v>#NAME?</v>
      </c>
      <c r="Q98" s="65" t="e">
        <f t="shared" ca="1" si="32"/>
        <v>#NAME?</v>
      </c>
      <c r="R98" s="67" t="e">
        <f t="shared" ca="1" si="33"/>
        <v>#NAME?</v>
      </c>
      <c r="S98" s="65" t="e">
        <f t="shared" ca="1" si="34"/>
        <v>#NAME?</v>
      </c>
    </row>
    <row r="99" spans="1:19" s="60" customFormat="1" ht="10.5">
      <c r="A99" s="134">
        <v>85</v>
      </c>
      <c r="B99" s="64">
        <f t="shared" si="35"/>
        <v>71608.280793064012</v>
      </c>
      <c r="C99" s="62">
        <f t="shared" si="20"/>
        <v>611.03293235059959</v>
      </c>
      <c r="D99" s="62">
        <f t="shared" si="18"/>
        <v>291.74099988519168</v>
      </c>
      <c r="E99" s="62">
        <f t="shared" si="21"/>
        <v>219.86292062649031</v>
      </c>
      <c r="F99" s="62">
        <f t="shared" si="22"/>
        <v>633.9951564870654</v>
      </c>
      <c r="G99" s="63" t="e">
        <f t="shared" ca="1" si="23"/>
        <v>#NAME?</v>
      </c>
      <c r="H99" s="64" t="e">
        <f t="shared" ca="1" si="24"/>
        <v>#NAME?</v>
      </c>
      <c r="I99" s="65" t="e">
        <f t="shared" ca="1" si="25"/>
        <v>#NAME?</v>
      </c>
      <c r="J99" s="66" t="e">
        <f t="shared" ca="1" si="26"/>
        <v>#NAME?</v>
      </c>
      <c r="K99" s="67" t="e">
        <f t="shared" ca="1" si="19"/>
        <v>#NAME?</v>
      </c>
      <c r="L99" s="66" t="e">
        <f t="shared" ca="1" si="27"/>
        <v>#NAME?</v>
      </c>
      <c r="M99" s="67" t="e">
        <f t="shared" ca="1" si="28"/>
        <v>#NAME?</v>
      </c>
      <c r="N99" s="65" t="e">
        <f t="shared" ca="1" si="29"/>
        <v>#NAME?</v>
      </c>
      <c r="O99" s="65" t="e">
        <f t="shared" ca="1" si="30"/>
        <v>#NAME?</v>
      </c>
      <c r="P99" s="67" t="e">
        <f t="shared" ca="1" si="31"/>
        <v>#NAME?</v>
      </c>
      <c r="Q99" s="65" t="e">
        <f t="shared" ca="1" si="32"/>
        <v>#NAME?</v>
      </c>
      <c r="R99" s="67" t="e">
        <f t="shared" ca="1" si="33"/>
        <v>#NAME?</v>
      </c>
      <c r="S99" s="65" t="e">
        <f t="shared" ca="1" si="34"/>
        <v>#NAME?</v>
      </c>
    </row>
    <row r="100" spans="1:19" s="60" customFormat="1" ht="10.5">
      <c r="A100" s="134">
        <v>86</v>
      </c>
      <c r="B100" s="64">
        <f t="shared" si="35"/>
        <v>70997.247860713411</v>
      </c>
      <c r="C100" s="62">
        <f t="shared" si="20"/>
        <v>613.52235615288146</v>
      </c>
      <c r="D100" s="62">
        <f t="shared" si="18"/>
        <v>289.25157608290971</v>
      </c>
      <c r="E100" s="62">
        <f t="shared" si="21"/>
        <v>217.2626232008752</v>
      </c>
      <c r="F100" s="62">
        <f t="shared" si="22"/>
        <v>631.36447124435529</v>
      </c>
      <c r="G100" s="63" t="e">
        <f t="shared" ca="1" si="23"/>
        <v>#NAME?</v>
      </c>
      <c r="H100" s="64" t="e">
        <f t="shared" ca="1" si="24"/>
        <v>#NAME?</v>
      </c>
      <c r="I100" s="65" t="e">
        <f t="shared" ca="1" si="25"/>
        <v>#NAME?</v>
      </c>
      <c r="J100" s="66" t="e">
        <f t="shared" ca="1" si="26"/>
        <v>#NAME?</v>
      </c>
      <c r="K100" s="67" t="e">
        <f t="shared" ca="1" si="19"/>
        <v>#NAME?</v>
      </c>
      <c r="L100" s="66" t="e">
        <f t="shared" ca="1" si="27"/>
        <v>#NAME?</v>
      </c>
      <c r="M100" s="67" t="e">
        <f t="shared" ca="1" si="28"/>
        <v>#NAME?</v>
      </c>
      <c r="N100" s="65" t="e">
        <f t="shared" ca="1" si="29"/>
        <v>#NAME?</v>
      </c>
      <c r="O100" s="65" t="e">
        <f t="shared" ca="1" si="30"/>
        <v>#NAME?</v>
      </c>
      <c r="P100" s="67" t="e">
        <f t="shared" ca="1" si="31"/>
        <v>#NAME?</v>
      </c>
      <c r="Q100" s="65" t="e">
        <f t="shared" ca="1" si="32"/>
        <v>#NAME?</v>
      </c>
      <c r="R100" s="67" t="e">
        <f t="shared" ca="1" si="33"/>
        <v>#NAME?</v>
      </c>
      <c r="S100" s="65" t="e">
        <f t="shared" ca="1" si="34"/>
        <v>#NAME?</v>
      </c>
    </row>
    <row r="101" spans="1:19" s="60" customFormat="1" ht="10.5">
      <c r="A101" s="134">
        <v>87</v>
      </c>
      <c r="B101" s="64">
        <f t="shared" si="35"/>
        <v>70383.725504560527</v>
      </c>
      <c r="C101" s="62">
        <f t="shared" si="20"/>
        <v>616.0219221758839</v>
      </c>
      <c r="D101" s="62">
        <f t="shared" si="18"/>
        <v>286.75201005990726</v>
      </c>
      <c r="E101" s="62">
        <f t="shared" si="21"/>
        <v>214.66958406769589</v>
      </c>
      <c r="F101" s="62">
        <f t="shared" si="22"/>
        <v>628.74470170782297</v>
      </c>
      <c r="G101" s="63" t="e">
        <f t="shared" ca="1" si="23"/>
        <v>#NAME?</v>
      </c>
      <c r="H101" s="64" t="e">
        <f t="shared" ca="1" si="24"/>
        <v>#NAME?</v>
      </c>
      <c r="I101" s="65" t="e">
        <f t="shared" ca="1" si="25"/>
        <v>#NAME?</v>
      </c>
      <c r="J101" s="66" t="e">
        <f t="shared" ca="1" si="26"/>
        <v>#NAME?</v>
      </c>
      <c r="K101" s="67" t="e">
        <f t="shared" ca="1" si="19"/>
        <v>#NAME?</v>
      </c>
      <c r="L101" s="66" t="e">
        <f t="shared" ca="1" si="27"/>
        <v>#NAME?</v>
      </c>
      <c r="M101" s="67" t="e">
        <f t="shared" ca="1" si="28"/>
        <v>#NAME?</v>
      </c>
      <c r="N101" s="65" t="e">
        <f t="shared" ca="1" si="29"/>
        <v>#NAME?</v>
      </c>
      <c r="O101" s="65" t="e">
        <f t="shared" ca="1" si="30"/>
        <v>#NAME?</v>
      </c>
      <c r="P101" s="67" t="e">
        <f t="shared" ca="1" si="31"/>
        <v>#NAME?</v>
      </c>
      <c r="Q101" s="65" t="e">
        <f t="shared" ca="1" si="32"/>
        <v>#NAME?</v>
      </c>
      <c r="R101" s="67" t="e">
        <f t="shared" ca="1" si="33"/>
        <v>#NAME?</v>
      </c>
      <c r="S101" s="65" t="e">
        <f t="shared" ca="1" si="34"/>
        <v>#NAME?</v>
      </c>
    </row>
    <row r="102" spans="1:19" s="60" customFormat="1" ht="10.5">
      <c r="A102" s="134">
        <v>88</v>
      </c>
      <c r="B102" s="64">
        <f t="shared" si="35"/>
        <v>69767.703582384638</v>
      </c>
      <c r="C102" s="62">
        <f t="shared" si="20"/>
        <v>618.53167174026953</v>
      </c>
      <c r="D102" s="62">
        <f t="shared" si="18"/>
        <v>284.24226049552169</v>
      </c>
      <c r="E102" s="62">
        <f t="shared" si="21"/>
        <v>212.0837780937091</v>
      </c>
      <c r="F102" s="62">
        <f t="shared" si="22"/>
        <v>626.13580258408251</v>
      </c>
      <c r="G102" s="63" t="e">
        <f t="shared" ca="1" si="23"/>
        <v>#NAME?</v>
      </c>
      <c r="H102" s="64" t="e">
        <f t="shared" ca="1" si="24"/>
        <v>#NAME?</v>
      </c>
      <c r="I102" s="65" t="e">
        <f t="shared" ca="1" si="25"/>
        <v>#NAME?</v>
      </c>
      <c r="J102" s="66" t="e">
        <f t="shared" ca="1" si="26"/>
        <v>#NAME?</v>
      </c>
      <c r="K102" s="67" t="e">
        <f t="shared" ca="1" si="19"/>
        <v>#NAME?</v>
      </c>
      <c r="L102" s="66" t="e">
        <f t="shared" ca="1" si="27"/>
        <v>#NAME?</v>
      </c>
      <c r="M102" s="67" t="e">
        <f t="shared" ca="1" si="28"/>
        <v>#NAME?</v>
      </c>
      <c r="N102" s="65" t="e">
        <f t="shared" ca="1" si="29"/>
        <v>#NAME?</v>
      </c>
      <c r="O102" s="65" t="e">
        <f t="shared" ca="1" si="30"/>
        <v>#NAME?</v>
      </c>
      <c r="P102" s="67" t="e">
        <f t="shared" ca="1" si="31"/>
        <v>#NAME?</v>
      </c>
      <c r="Q102" s="65" t="e">
        <f t="shared" ca="1" si="32"/>
        <v>#NAME?</v>
      </c>
      <c r="R102" s="67" t="e">
        <f t="shared" ca="1" si="33"/>
        <v>#NAME?</v>
      </c>
      <c r="S102" s="65" t="e">
        <f t="shared" ca="1" si="34"/>
        <v>#NAME?</v>
      </c>
    </row>
    <row r="103" spans="1:19" s="60" customFormat="1" ht="10.5">
      <c r="A103" s="134">
        <v>89</v>
      </c>
      <c r="B103" s="64">
        <f t="shared" si="35"/>
        <v>69149.171910644363</v>
      </c>
      <c r="C103" s="62">
        <f t="shared" si="20"/>
        <v>621.05164633504637</v>
      </c>
      <c r="D103" s="62">
        <f t="shared" si="18"/>
        <v>281.72228590074485</v>
      </c>
      <c r="E103" s="62">
        <f t="shared" si="21"/>
        <v>209.50518022841803</v>
      </c>
      <c r="F103" s="62">
        <f t="shared" si="22"/>
        <v>623.53772876768755</v>
      </c>
      <c r="G103" s="63" t="e">
        <f t="shared" ca="1" si="23"/>
        <v>#NAME?</v>
      </c>
      <c r="H103" s="64" t="e">
        <f t="shared" ca="1" si="24"/>
        <v>#NAME?</v>
      </c>
      <c r="I103" s="65" t="e">
        <f t="shared" ca="1" si="25"/>
        <v>#NAME?</v>
      </c>
      <c r="J103" s="66" t="e">
        <f t="shared" ca="1" si="26"/>
        <v>#NAME?</v>
      </c>
      <c r="K103" s="67" t="e">
        <f t="shared" ca="1" si="19"/>
        <v>#NAME?</v>
      </c>
      <c r="L103" s="66" t="e">
        <f t="shared" ca="1" si="27"/>
        <v>#NAME?</v>
      </c>
      <c r="M103" s="67" t="e">
        <f t="shared" ca="1" si="28"/>
        <v>#NAME?</v>
      </c>
      <c r="N103" s="65" t="e">
        <f t="shared" ca="1" si="29"/>
        <v>#NAME?</v>
      </c>
      <c r="O103" s="65" t="e">
        <f t="shared" ca="1" si="30"/>
        <v>#NAME?</v>
      </c>
      <c r="P103" s="67" t="e">
        <f t="shared" ca="1" si="31"/>
        <v>#NAME?</v>
      </c>
      <c r="Q103" s="65" t="e">
        <f t="shared" ca="1" si="32"/>
        <v>#NAME?</v>
      </c>
      <c r="R103" s="67" t="e">
        <f t="shared" ca="1" si="33"/>
        <v>#NAME?</v>
      </c>
      <c r="S103" s="65" t="e">
        <f t="shared" ca="1" si="34"/>
        <v>#NAME?</v>
      </c>
    </row>
    <row r="104" spans="1:19" s="60" customFormat="1" ht="10.5">
      <c r="A104" s="134">
        <v>90</v>
      </c>
      <c r="B104" s="64">
        <f t="shared" si="35"/>
        <v>68528.120264309313</v>
      </c>
      <c r="C104" s="62">
        <f t="shared" si="20"/>
        <v>623.58188761825397</v>
      </c>
      <c r="D104" s="62">
        <f t="shared" si="18"/>
        <v>279.19204461753725</v>
      </c>
      <c r="E104" s="62">
        <f t="shared" si="21"/>
        <v>206.93376550379705</v>
      </c>
      <c r="F104" s="62">
        <f t="shared" si="22"/>
        <v>620.95043534035131</v>
      </c>
      <c r="G104" s="63" t="e">
        <f t="shared" ca="1" si="23"/>
        <v>#NAME?</v>
      </c>
      <c r="H104" s="64" t="e">
        <f t="shared" ca="1" si="24"/>
        <v>#NAME?</v>
      </c>
      <c r="I104" s="65" t="e">
        <f t="shared" ca="1" si="25"/>
        <v>#NAME?</v>
      </c>
      <c r="J104" s="66" t="e">
        <f t="shared" ca="1" si="26"/>
        <v>#NAME?</v>
      </c>
      <c r="K104" s="67" t="e">
        <f t="shared" ca="1" si="19"/>
        <v>#NAME?</v>
      </c>
      <c r="L104" s="66" t="e">
        <f t="shared" ca="1" si="27"/>
        <v>#NAME?</v>
      </c>
      <c r="M104" s="67" t="e">
        <f t="shared" ca="1" si="28"/>
        <v>#NAME?</v>
      </c>
      <c r="N104" s="65" t="e">
        <f t="shared" ca="1" si="29"/>
        <v>#NAME?</v>
      </c>
      <c r="O104" s="65" t="e">
        <f t="shared" ca="1" si="30"/>
        <v>#NAME?</v>
      </c>
      <c r="P104" s="67" t="e">
        <f t="shared" ca="1" si="31"/>
        <v>#NAME?</v>
      </c>
      <c r="Q104" s="65" t="e">
        <f t="shared" ca="1" si="32"/>
        <v>#NAME?</v>
      </c>
      <c r="R104" s="67" t="e">
        <f t="shared" ca="1" si="33"/>
        <v>#NAME?</v>
      </c>
      <c r="S104" s="65" t="e">
        <f t="shared" ca="1" si="34"/>
        <v>#NAME?</v>
      </c>
    </row>
    <row r="105" spans="1:19" s="60" customFormat="1" ht="10.5">
      <c r="A105" s="134">
        <v>91</v>
      </c>
      <c r="B105" s="64">
        <f t="shared" si="35"/>
        <v>67904.538376691053</v>
      </c>
      <c r="C105" s="62">
        <f t="shared" si="20"/>
        <v>626.12243741765178</v>
      </c>
      <c r="D105" s="62">
        <f t="shared" si="18"/>
        <v>276.65149481813938</v>
      </c>
      <c r="E105" s="62">
        <f t="shared" si="21"/>
        <v>204.36950903401703</v>
      </c>
      <c r="F105" s="62">
        <f t="shared" si="22"/>
        <v>618.37387757016973</v>
      </c>
      <c r="G105" s="63" t="e">
        <f t="shared" ca="1" si="23"/>
        <v>#NAME?</v>
      </c>
      <c r="H105" s="64" t="e">
        <f t="shared" ca="1" si="24"/>
        <v>#NAME?</v>
      </c>
      <c r="I105" s="65" t="e">
        <f t="shared" ca="1" si="25"/>
        <v>#NAME?</v>
      </c>
      <c r="J105" s="66" t="e">
        <f t="shared" ca="1" si="26"/>
        <v>#NAME?</v>
      </c>
      <c r="K105" s="67" t="e">
        <f t="shared" ca="1" si="19"/>
        <v>#NAME?</v>
      </c>
      <c r="L105" s="66" t="e">
        <f t="shared" ca="1" si="27"/>
        <v>#NAME?</v>
      </c>
      <c r="M105" s="67" t="e">
        <f t="shared" ca="1" si="28"/>
        <v>#NAME?</v>
      </c>
      <c r="N105" s="65" t="e">
        <f t="shared" ca="1" si="29"/>
        <v>#NAME?</v>
      </c>
      <c r="O105" s="65" t="e">
        <f t="shared" ca="1" si="30"/>
        <v>#NAME?</v>
      </c>
      <c r="P105" s="67" t="e">
        <f t="shared" ca="1" si="31"/>
        <v>#NAME?</v>
      </c>
      <c r="Q105" s="65" t="e">
        <f t="shared" ca="1" si="32"/>
        <v>#NAME?</v>
      </c>
      <c r="R105" s="67" t="e">
        <f t="shared" ca="1" si="33"/>
        <v>#NAME?</v>
      </c>
      <c r="S105" s="65" t="e">
        <f t="shared" ca="1" si="34"/>
        <v>#NAME?</v>
      </c>
    </row>
    <row r="106" spans="1:19" s="60" customFormat="1" ht="10.5">
      <c r="A106" s="134">
        <v>92</v>
      </c>
      <c r="B106" s="64">
        <f t="shared" si="35"/>
        <v>67278.4159392734</v>
      </c>
      <c r="C106" s="62">
        <f t="shared" si="20"/>
        <v>628.67333773141104</v>
      </c>
      <c r="D106" s="62">
        <f t="shared" si="18"/>
        <v>274.10059450438024</v>
      </c>
      <c r="E106" s="62">
        <f t="shared" si="21"/>
        <v>201.81238601517185</v>
      </c>
      <c r="F106" s="62">
        <f t="shared" si="22"/>
        <v>615.80801091084891</v>
      </c>
      <c r="G106" s="63" t="e">
        <f t="shared" ca="1" si="23"/>
        <v>#NAME?</v>
      </c>
      <c r="H106" s="64" t="e">
        <f t="shared" ca="1" si="24"/>
        <v>#NAME?</v>
      </c>
      <c r="I106" s="65" t="e">
        <f t="shared" ca="1" si="25"/>
        <v>#NAME?</v>
      </c>
      <c r="J106" s="66" t="e">
        <f t="shared" ca="1" si="26"/>
        <v>#NAME?</v>
      </c>
      <c r="K106" s="67" t="e">
        <f t="shared" ca="1" si="19"/>
        <v>#NAME?</v>
      </c>
      <c r="L106" s="66" t="e">
        <f t="shared" ca="1" si="27"/>
        <v>#NAME?</v>
      </c>
      <c r="M106" s="67" t="e">
        <f t="shared" ca="1" si="28"/>
        <v>#NAME?</v>
      </c>
      <c r="N106" s="65" t="e">
        <f t="shared" ca="1" si="29"/>
        <v>#NAME?</v>
      </c>
      <c r="O106" s="65" t="e">
        <f t="shared" ca="1" si="30"/>
        <v>#NAME?</v>
      </c>
      <c r="P106" s="67" t="e">
        <f t="shared" ca="1" si="31"/>
        <v>#NAME?</v>
      </c>
      <c r="Q106" s="65" t="e">
        <f t="shared" ca="1" si="32"/>
        <v>#NAME?</v>
      </c>
      <c r="R106" s="67" t="e">
        <f t="shared" ca="1" si="33"/>
        <v>#NAME?</v>
      </c>
      <c r="S106" s="65" t="e">
        <f t="shared" ca="1" si="34"/>
        <v>#NAME?</v>
      </c>
    </row>
    <row r="107" spans="1:19" s="60" customFormat="1" ht="10.5">
      <c r="A107" s="134">
        <v>93</v>
      </c>
      <c r="B107" s="64">
        <f t="shared" si="35"/>
        <v>66649.742601541991</v>
      </c>
      <c r="C107" s="62">
        <f t="shared" si="20"/>
        <v>631.23463072880804</v>
      </c>
      <c r="D107" s="62">
        <f t="shared" si="18"/>
        <v>271.53930150698312</v>
      </c>
      <c r="E107" s="62">
        <f t="shared" si="21"/>
        <v>199.26237172500555</v>
      </c>
      <c r="F107" s="62">
        <f t="shared" si="22"/>
        <v>613.25279100093326</v>
      </c>
      <c r="G107" s="63" t="e">
        <f t="shared" ca="1" si="23"/>
        <v>#NAME?</v>
      </c>
      <c r="H107" s="64" t="e">
        <f t="shared" ca="1" si="24"/>
        <v>#NAME?</v>
      </c>
      <c r="I107" s="65" t="e">
        <f t="shared" ca="1" si="25"/>
        <v>#NAME?</v>
      </c>
      <c r="J107" s="66" t="e">
        <f t="shared" ca="1" si="26"/>
        <v>#NAME?</v>
      </c>
      <c r="K107" s="67" t="e">
        <f t="shared" ca="1" si="19"/>
        <v>#NAME?</v>
      </c>
      <c r="L107" s="66" t="e">
        <f t="shared" ca="1" si="27"/>
        <v>#NAME?</v>
      </c>
      <c r="M107" s="67" t="e">
        <f t="shared" ca="1" si="28"/>
        <v>#NAME?</v>
      </c>
      <c r="N107" s="65" t="e">
        <f t="shared" ca="1" si="29"/>
        <v>#NAME?</v>
      </c>
      <c r="O107" s="65" t="e">
        <f t="shared" ca="1" si="30"/>
        <v>#NAME?</v>
      </c>
      <c r="P107" s="67" t="e">
        <f t="shared" ca="1" si="31"/>
        <v>#NAME?</v>
      </c>
      <c r="Q107" s="65" t="e">
        <f t="shared" ca="1" si="32"/>
        <v>#NAME?</v>
      </c>
      <c r="R107" s="67" t="e">
        <f t="shared" ca="1" si="33"/>
        <v>#NAME?</v>
      </c>
      <c r="S107" s="65" t="e">
        <f t="shared" ca="1" si="34"/>
        <v>#NAME?</v>
      </c>
    </row>
    <row r="108" spans="1:19" s="60" customFormat="1" ht="10.5">
      <c r="A108" s="134">
        <v>94</v>
      </c>
      <c r="B108" s="64">
        <f t="shared" si="35"/>
        <v>66018.507970813182</v>
      </c>
      <c r="C108" s="62">
        <f t="shared" si="20"/>
        <v>633.80635875092275</v>
      </c>
      <c r="D108" s="62">
        <f t="shared" si="18"/>
        <v>268.96757348486841</v>
      </c>
      <c r="E108" s="62">
        <f t="shared" si="21"/>
        <v>196.71944152264041</v>
      </c>
      <c r="F108" s="62">
        <f t="shared" si="22"/>
        <v>610.70817366304084</v>
      </c>
      <c r="G108" s="63" t="e">
        <f t="shared" ca="1" si="23"/>
        <v>#NAME?</v>
      </c>
      <c r="H108" s="64" t="e">
        <f t="shared" ca="1" si="24"/>
        <v>#NAME?</v>
      </c>
      <c r="I108" s="65" t="e">
        <f t="shared" ca="1" si="25"/>
        <v>#NAME?</v>
      </c>
      <c r="J108" s="66" t="e">
        <f t="shared" ca="1" si="26"/>
        <v>#NAME?</v>
      </c>
      <c r="K108" s="67" t="e">
        <f t="shared" ca="1" si="19"/>
        <v>#NAME?</v>
      </c>
      <c r="L108" s="66" t="e">
        <f t="shared" ca="1" si="27"/>
        <v>#NAME?</v>
      </c>
      <c r="M108" s="67" t="e">
        <f t="shared" ca="1" si="28"/>
        <v>#NAME?</v>
      </c>
      <c r="N108" s="65" t="e">
        <f t="shared" ca="1" si="29"/>
        <v>#NAME?</v>
      </c>
      <c r="O108" s="65" t="e">
        <f t="shared" ca="1" si="30"/>
        <v>#NAME?</v>
      </c>
      <c r="P108" s="67" t="e">
        <f t="shared" ca="1" si="31"/>
        <v>#NAME?</v>
      </c>
      <c r="Q108" s="65" t="e">
        <f t="shared" ca="1" si="32"/>
        <v>#NAME?</v>
      </c>
      <c r="R108" s="67" t="e">
        <f t="shared" ca="1" si="33"/>
        <v>#NAME?</v>
      </c>
      <c r="S108" s="65" t="e">
        <f t="shared" ca="1" si="34"/>
        <v>#NAME?</v>
      </c>
    </row>
    <row r="109" spans="1:19" s="60" customFormat="1" ht="10.5">
      <c r="A109" s="134">
        <v>95</v>
      </c>
      <c r="B109" s="64">
        <f t="shared" si="35"/>
        <v>65384.701612062257</v>
      </c>
      <c r="C109" s="62">
        <f t="shared" si="20"/>
        <v>636.38856431133752</v>
      </c>
      <c r="D109" s="62">
        <f t="shared" si="18"/>
        <v>266.3853679244537</v>
      </c>
      <c r="E109" s="62">
        <f t="shared" si="21"/>
        <v>194.18357084830623</v>
      </c>
      <c r="F109" s="62">
        <f t="shared" si="22"/>
        <v>608.17411490309757</v>
      </c>
      <c r="G109" s="63" t="e">
        <f t="shared" ca="1" si="23"/>
        <v>#NAME?</v>
      </c>
      <c r="H109" s="64" t="e">
        <f t="shared" ca="1" si="24"/>
        <v>#NAME?</v>
      </c>
      <c r="I109" s="65" t="e">
        <f t="shared" ca="1" si="25"/>
        <v>#NAME?</v>
      </c>
      <c r="J109" s="66" t="e">
        <f t="shared" ca="1" si="26"/>
        <v>#NAME?</v>
      </c>
      <c r="K109" s="67" t="e">
        <f t="shared" ca="1" si="19"/>
        <v>#NAME?</v>
      </c>
      <c r="L109" s="66" t="e">
        <f t="shared" ca="1" si="27"/>
        <v>#NAME?</v>
      </c>
      <c r="M109" s="67" t="e">
        <f t="shared" ca="1" si="28"/>
        <v>#NAME?</v>
      </c>
      <c r="N109" s="65" t="e">
        <f t="shared" ca="1" si="29"/>
        <v>#NAME?</v>
      </c>
      <c r="O109" s="65" t="e">
        <f t="shared" ca="1" si="30"/>
        <v>#NAME?</v>
      </c>
      <c r="P109" s="67" t="e">
        <f t="shared" ca="1" si="31"/>
        <v>#NAME?</v>
      </c>
      <c r="Q109" s="65" t="e">
        <f t="shared" ca="1" si="32"/>
        <v>#NAME?</v>
      </c>
      <c r="R109" s="67" t="e">
        <f t="shared" ca="1" si="33"/>
        <v>#NAME?</v>
      </c>
      <c r="S109" s="65" t="e">
        <f t="shared" ca="1" si="34"/>
        <v>#NAME?</v>
      </c>
    </row>
    <row r="110" spans="1:19" s="60" customFormat="1" ht="10.5">
      <c r="A110" s="134">
        <v>96</v>
      </c>
      <c r="B110" s="64">
        <f t="shared" si="35"/>
        <v>64748.313047750918</v>
      </c>
      <c r="C110" s="62">
        <f t="shared" si="20"/>
        <v>638.98129009684021</v>
      </c>
      <c r="D110" s="62">
        <f t="shared" si="18"/>
        <v>263.79264213895101</v>
      </c>
      <c r="E110" s="62">
        <f t="shared" si="21"/>
        <v>191.6547352230703</v>
      </c>
      <c r="F110" s="62">
        <f t="shared" si="22"/>
        <v>605.65057090957748</v>
      </c>
      <c r="G110" s="63" t="e">
        <f t="shared" ca="1" si="23"/>
        <v>#NAME?</v>
      </c>
      <c r="H110" s="64" t="e">
        <f t="shared" ca="1" si="24"/>
        <v>#NAME?</v>
      </c>
      <c r="I110" s="65" t="e">
        <f t="shared" ca="1" si="25"/>
        <v>#NAME?</v>
      </c>
      <c r="J110" s="66" t="e">
        <f t="shared" ca="1" si="26"/>
        <v>#NAME?</v>
      </c>
      <c r="K110" s="67" t="e">
        <f t="shared" ca="1" si="19"/>
        <v>#NAME?</v>
      </c>
      <c r="L110" s="66" t="e">
        <f t="shared" ca="1" si="27"/>
        <v>#NAME?</v>
      </c>
      <c r="M110" s="67" t="e">
        <f t="shared" ca="1" si="28"/>
        <v>#NAME?</v>
      </c>
      <c r="N110" s="65" t="e">
        <f t="shared" ca="1" si="29"/>
        <v>#NAME?</v>
      </c>
      <c r="O110" s="65" t="e">
        <f t="shared" ca="1" si="30"/>
        <v>#NAME?</v>
      </c>
      <c r="P110" s="67" t="e">
        <f t="shared" ca="1" si="31"/>
        <v>#NAME?</v>
      </c>
      <c r="Q110" s="65" t="e">
        <f t="shared" ca="1" si="32"/>
        <v>#NAME?</v>
      </c>
      <c r="R110" s="67" t="e">
        <f t="shared" ca="1" si="33"/>
        <v>#NAME?</v>
      </c>
      <c r="S110" s="65" t="e">
        <f t="shared" ca="1" si="34"/>
        <v>#NAME?</v>
      </c>
    </row>
    <row r="111" spans="1:19" s="60" customFormat="1" ht="10.5">
      <c r="A111" s="134">
        <v>97</v>
      </c>
      <c r="B111" s="64">
        <f t="shared" si="35"/>
        <v>64109.331757654079</v>
      </c>
      <c r="C111" s="62">
        <f t="shared" si="20"/>
        <v>641.58457896813002</v>
      </c>
      <c r="D111" s="62">
        <f t="shared" si="18"/>
        <v>261.1893532676612</v>
      </c>
      <c r="E111" s="62">
        <f t="shared" si="21"/>
        <v>189.13291024856829</v>
      </c>
      <c r="F111" s="62">
        <f t="shared" si="22"/>
        <v>603.1374980527454</v>
      </c>
      <c r="G111" s="63" t="e">
        <f t="shared" ca="1" si="23"/>
        <v>#NAME?</v>
      </c>
      <c r="H111" s="64" t="e">
        <f t="shared" ca="1" si="24"/>
        <v>#NAME?</v>
      </c>
      <c r="I111" s="65" t="e">
        <f t="shared" ca="1" si="25"/>
        <v>#NAME?</v>
      </c>
      <c r="J111" s="66" t="e">
        <f t="shared" ca="1" si="26"/>
        <v>#NAME?</v>
      </c>
      <c r="K111" s="67" t="e">
        <f t="shared" ca="1" si="19"/>
        <v>#NAME?</v>
      </c>
      <c r="L111" s="66" t="e">
        <f t="shared" ca="1" si="27"/>
        <v>#NAME?</v>
      </c>
      <c r="M111" s="67" t="e">
        <f t="shared" ca="1" si="28"/>
        <v>#NAME?</v>
      </c>
      <c r="N111" s="65" t="e">
        <f t="shared" ca="1" si="29"/>
        <v>#NAME?</v>
      </c>
      <c r="O111" s="65" t="e">
        <f t="shared" ca="1" si="30"/>
        <v>#NAME?</v>
      </c>
      <c r="P111" s="67" t="e">
        <f t="shared" ca="1" si="31"/>
        <v>#NAME?</v>
      </c>
      <c r="Q111" s="65" t="e">
        <f t="shared" ca="1" si="32"/>
        <v>#NAME?</v>
      </c>
      <c r="R111" s="67" t="e">
        <f t="shared" ca="1" si="33"/>
        <v>#NAME?</v>
      </c>
      <c r="S111" s="65" t="e">
        <f t="shared" ca="1" si="34"/>
        <v>#NAME?</v>
      </c>
    </row>
    <row r="112" spans="1:19" s="60" customFormat="1" ht="10.5">
      <c r="A112" s="134">
        <v>98</v>
      </c>
      <c r="B112" s="64">
        <f t="shared" si="35"/>
        <v>63467.747178685946</v>
      </c>
      <c r="C112" s="62">
        <f t="shared" si="20"/>
        <v>644.19847396052614</v>
      </c>
      <c r="D112" s="62">
        <f t="shared" si="18"/>
        <v>258.57545827526508</v>
      </c>
      <c r="E112" s="62">
        <f t="shared" si="21"/>
        <v>186.61807160673567</v>
      </c>
      <c r="F112" s="62">
        <f t="shared" si="22"/>
        <v>600.63485288390223</v>
      </c>
      <c r="G112" s="63" t="e">
        <f t="shared" ca="1" si="23"/>
        <v>#NAME?</v>
      </c>
      <c r="H112" s="64" t="e">
        <f t="shared" ca="1" si="24"/>
        <v>#NAME?</v>
      </c>
      <c r="I112" s="65" t="e">
        <f t="shared" ca="1" si="25"/>
        <v>#NAME?</v>
      </c>
      <c r="J112" s="66" t="e">
        <f t="shared" ca="1" si="26"/>
        <v>#NAME?</v>
      </c>
      <c r="K112" s="67" t="e">
        <f t="shared" ca="1" si="19"/>
        <v>#NAME?</v>
      </c>
      <c r="L112" s="66" t="e">
        <f t="shared" ca="1" si="27"/>
        <v>#NAME?</v>
      </c>
      <c r="M112" s="67" t="e">
        <f t="shared" ca="1" si="28"/>
        <v>#NAME?</v>
      </c>
      <c r="N112" s="65" t="e">
        <f t="shared" ca="1" si="29"/>
        <v>#NAME?</v>
      </c>
      <c r="O112" s="65" t="e">
        <f t="shared" ca="1" si="30"/>
        <v>#NAME?</v>
      </c>
      <c r="P112" s="67" t="e">
        <f t="shared" ca="1" si="31"/>
        <v>#NAME?</v>
      </c>
      <c r="Q112" s="65" t="e">
        <f t="shared" ca="1" si="32"/>
        <v>#NAME?</v>
      </c>
      <c r="R112" s="67" t="e">
        <f t="shared" ca="1" si="33"/>
        <v>#NAME?</v>
      </c>
      <c r="S112" s="65" t="e">
        <f t="shared" ca="1" si="34"/>
        <v>#NAME?</v>
      </c>
    </row>
    <row r="113" spans="1:19" s="60" customFormat="1" ht="10.5">
      <c r="A113" s="134">
        <v>99</v>
      </c>
      <c r="B113" s="64">
        <f t="shared" si="35"/>
        <v>62823.548704725421</v>
      </c>
      <c r="C113" s="62">
        <f t="shared" si="20"/>
        <v>646.82301828467871</v>
      </c>
      <c r="D113" s="62">
        <f t="shared" si="18"/>
        <v>255.95091395111254</v>
      </c>
      <c r="E113" s="62">
        <f t="shared" si="21"/>
        <v>184.11019505954096</v>
      </c>
      <c r="F113" s="62">
        <f t="shared" si="22"/>
        <v>598.1425921346339</v>
      </c>
      <c r="G113" s="63" t="e">
        <f t="shared" ca="1" si="23"/>
        <v>#NAME?</v>
      </c>
      <c r="H113" s="64" t="e">
        <f t="shared" ca="1" si="24"/>
        <v>#NAME?</v>
      </c>
      <c r="I113" s="65" t="e">
        <f t="shared" ca="1" si="25"/>
        <v>#NAME?</v>
      </c>
      <c r="J113" s="66" t="e">
        <f t="shared" ca="1" si="26"/>
        <v>#NAME?</v>
      </c>
      <c r="K113" s="67" t="e">
        <f t="shared" ca="1" si="19"/>
        <v>#NAME?</v>
      </c>
      <c r="L113" s="66" t="e">
        <f t="shared" ca="1" si="27"/>
        <v>#NAME?</v>
      </c>
      <c r="M113" s="67" t="e">
        <f t="shared" ca="1" si="28"/>
        <v>#NAME?</v>
      </c>
      <c r="N113" s="65" t="e">
        <f t="shared" ca="1" si="29"/>
        <v>#NAME?</v>
      </c>
      <c r="O113" s="65" t="e">
        <f t="shared" ca="1" si="30"/>
        <v>#NAME?</v>
      </c>
      <c r="P113" s="67" t="e">
        <f t="shared" ca="1" si="31"/>
        <v>#NAME?</v>
      </c>
      <c r="Q113" s="65" t="e">
        <f t="shared" ca="1" si="32"/>
        <v>#NAME?</v>
      </c>
      <c r="R113" s="67" t="e">
        <f t="shared" ca="1" si="33"/>
        <v>#NAME?</v>
      </c>
      <c r="S113" s="65" t="e">
        <f t="shared" ca="1" si="34"/>
        <v>#NAME?</v>
      </c>
    </row>
    <row r="114" spans="1:19" s="60" customFormat="1" ht="10.5">
      <c r="A114" s="134">
        <v>100</v>
      </c>
      <c r="B114" s="64">
        <f t="shared" si="35"/>
        <v>62176.725686440739</v>
      </c>
      <c r="C114" s="62">
        <f t="shared" si="20"/>
        <v>649.4582553272835</v>
      </c>
      <c r="D114" s="62">
        <f t="shared" si="18"/>
        <v>253.31567690850773</v>
      </c>
      <c r="E114" s="62">
        <f t="shared" si="21"/>
        <v>181.60925644871892</v>
      </c>
      <c r="F114" s="62">
        <f t="shared" si="22"/>
        <v>595.66067271606346</v>
      </c>
      <c r="G114" s="63" t="e">
        <f t="shared" ca="1" si="23"/>
        <v>#NAME?</v>
      </c>
      <c r="H114" s="64" t="e">
        <f t="shared" ca="1" si="24"/>
        <v>#NAME?</v>
      </c>
      <c r="I114" s="65" t="e">
        <f t="shared" ca="1" si="25"/>
        <v>#NAME?</v>
      </c>
      <c r="J114" s="66" t="e">
        <f t="shared" ca="1" si="26"/>
        <v>#NAME?</v>
      </c>
      <c r="K114" s="67" t="e">
        <f t="shared" ca="1" si="19"/>
        <v>#NAME?</v>
      </c>
      <c r="L114" s="66" t="e">
        <f t="shared" ca="1" si="27"/>
        <v>#NAME?</v>
      </c>
      <c r="M114" s="67" t="e">
        <f t="shared" ca="1" si="28"/>
        <v>#NAME?</v>
      </c>
      <c r="N114" s="65" t="e">
        <f t="shared" ca="1" si="29"/>
        <v>#NAME?</v>
      </c>
      <c r="O114" s="65" t="e">
        <f t="shared" ca="1" si="30"/>
        <v>#NAME?</v>
      </c>
      <c r="P114" s="67" t="e">
        <f t="shared" ca="1" si="31"/>
        <v>#NAME?</v>
      </c>
      <c r="Q114" s="65" t="e">
        <f t="shared" ca="1" si="32"/>
        <v>#NAME?</v>
      </c>
      <c r="R114" s="67" t="e">
        <f t="shared" ca="1" si="33"/>
        <v>#NAME?</v>
      </c>
      <c r="S114" s="65" t="e">
        <f t="shared" ca="1" si="34"/>
        <v>#NAME?</v>
      </c>
    </row>
    <row r="115" spans="1:19" s="60" customFormat="1" ht="10.5">
      <c r="A115" s="134">
        <v>101</v>
      </c>
      <c r="B115" s="64">
        <f t="shared" si="35"/>
        <v>61527.267431113454</v>
      </c>
      <c r="C115" s="62">
        <f t="shared" si="20"/>
        <v>652.10422865179919</v>
      </c>
      <c r="D115" s="62">
        <f t="shared" si="18"/>
        <v>250.66970358399206</v>
      </c>
      <c r="E115" s="62">
        <f t="shared" si="21"/>
        <v>179.1152316955048</v>
      </c>
      <c r="F115" s="62">
        <f t="shared" si="22"/>
        <v>593.18905171810593</v>
      </c>
      <c r="G115" s="63" t="e">
        <f t="shared" ca="1" si="23"/>
        <v>#NAME?</v>
      </c>
      <c r="H115" s="64" t="e">
        <f t="shared" ca="1" si="24"/>
        <v>#NAME?</v>
      </c>
      <c r="I115" s="65" t="e">
        <f t="shared" ca="1" si="25"/>
        <v>#NAME?</v>
      </c>
      <c r="J115" s="66" t="e">
        <f t="shared" ca="1" si="26"/>
        <v>#NAME?</v>
      </c>
      <c r="K115" s="67" t="e">
        <f t="shared" ca="1" si="19"/>
        <v>#NAME?</v>
      </c>
      <c r="L115" s="66" t="e">
        <f t="shared" ca="1" si="27"/>
        <v>#NAME?</v>
      </c>
      <c r="M115" s="67" t="e">
        <f t="shared" ca="1" si="28"/>
        <v>#NAME?</v>
      </c>
      <c r="N115" s="65" t="e">
        <f t="shared" ca="1" si="29"/>
        <v>#NAME?</v>
      </c>
      <c r="O115" s="65" t="e">
        <f t="shared" ca="1" si="30"/>
        <v>#NAME?</v>
      </c>
      <c r="P115" s="67" t="e">
        <f t="shared" ca="1" si="31"/>
        <v>#NAME?</v>
      </c>
      <c r="Q115" s="65" t="e">
        <f t="shared" ca="1" si="32"/>
        <v>#NAME?</v>
      </c>
      <c r="R115" s="67" t="e">
        <f t="shared" ca="1" si="33"/>
        <v>#NAME?</v>
      </c>
      <c r="S115" s="65" t="e">
        <f t="shared" ca="1" si="34"/>
        <v>#NAME?</v>
      </c>
    </row>
    <row r="116" spans="1:19" s="60" customFormat="1" ht="10.5">
      <c r="A116" s="134">
        <v>102</v>
      </c>
      <c r="B116" s="64">
        <f t="shared" si="35"/>
        <v>60875.163202461656</v>
      </c>
      <c r="C116" s="62">
        <f t="shared" si="20"/>
        <v>654.76098199916714</v>
      </c>
      <c r="D116" s="62">
        <f t="shared" si="18"/>
        <v>248.01295023662411</v>
      </c>
      <c r="E116" s="62">
        <f t="shared" si="21"/>
        <v>176.62809680037014</v>
      </c>
      <c r="F116" s="62">
        <f t="shared" si="22"/>
        <v>590.72768640872641</v>
      </c>
      <c r="G116" s="63" t="e">
        <f t="shared" ca="1" si="23"/>
        <v>#NAME?</v>
      </c>
      <c r="H116" s="64" t="e">
        <f t="shared" ca="1" si="24"/>
        <v>#NAME?</v>
      </c>
      <c r="I116" s="65" t="e">
        <f t="shared" ca="1" si="25"/>
        <v>#NAME?</v>
      </c>
      <c r="J116" s="66" t="e">
        <f t="shared" ca="1" si="26"/>
        <v>#NAME?</v>
      </c>
      <c r="K116" s="67" t="e">
        <f t="shared" ca="1" si="19"/>
        <v>#NAME?</v>
      </c>
      <c r="L116" s="66" t="e">
        <f t="shared" ca="1" si="27"/>
        <v>#NAME?</v>
      </c>
      <c r="M116" s="67" t="e">
        <f t="shared" ca="1" si="28"/>
        <v>#NAME?</v>
      </c>
      <c r="N116" s="65" t="e">
        <f t="shared" ca="1" si="29"/>
        <v>#NAME?</v>
      </c>
      <c r="O116" s="65" t="e">
        <f t="shared" ca="1" si="30"/>
        <v>#NAME?</v>
      </c>
      <c r="P116" s="67" t="e">
        <f t="shared" ca="1" si="31"/>
        <v>#NAME?</v>
      </c>
      <c r="Q116" s="65" t="e">
        <f t="shared" ca="1" si="32"/>
        <v>#NAME?</v>
      </c>
      <c r="R116" s="67" t="e">
        <f t="shared" ca="1" si="33"/>
        <v>#NAME?</v>
      </c>
      <c r="S116" s="65" t="e">
        <f t="shared" ca="1" si="34"/>
        <v>#NAME?</v>
      </c>
    </row>
    <row r="117" spans="1:19" s="60" customFormat="1" ht="10.5">
      <c r="A117" s="134">
        <v>103</v>
      </c>
      <c r="B117" s="64">
        <f t="shared" si="35"/>
        <v>60220.402220462485</v>
      </c>
      <c r="C117" s="62">
        <f t="shared" si="20"/>
        <v>657.42855928853487</v>
      </c>
      <c r="D117" s="62">
        <f t="shared" si="18"/>
        <v>245.34537294725632</v>
      </c>
      <c r="E117" s="62">
        <f t="shared" si="21"/>
        <v>174.14782784275866</v>
      </c>
      <c r="F117" s="62">
        <f t="shared" si="22"/>
        <v>588.27653423320135</v>
      </c>
      <c r="G117" s="63" t="e">
        <f t="shared" ca="1" si="23"/>
        <v>#NAME?</v>
      </c>
      <c r="H117" s="64" t="e">
        <f t="shared" ca="1" si="24"/>
        <v>#NAME?</v>
      </c>
      <c r="I117" s="65" t="e">
        <f t="shared" ca="1" si="25"/>
        <v>#NAME?</v>
      </c>
      <c r="J117" s="66" t="e">
        <f t="shared" ca="1" si="26"/>
        <v>#NAME?</v>
      </c>
      <c r="K117" s="67" t="e">
        <f t="shared" ca="1" si="19"/>
        <v>#NAME?</v>
      </c>
      <c r="L117" s="66" t="e">
        <f t="shared" ca="1" si="27"/>
        <v>#NAME?</v>
      </c>
      <c r="M117" s="67" t="e">
        <f t="shared" ca="1" si="28"/>
        <v>#NAME?</v>
      </c>
      <c r="N117" s="65" t="e">
        <f t="shared" ca="1" si="29"/>
        <v>#NAME?</v>
      </c>
      <c r="O117" s="65" t="e">
        <f t="shared" ca="1" si="30"/>
        <v>#NAME?</v>
      </c>
      <c r="P117" s="67" t="e">
        <f t="shared" ca="1" si="31"/>
        <v>#NAME?</v>
      </c>
      <c r="Q117" s="65" t="e">
        <f t="shared" ca="1" si="32"/>
        <v>#NAME?</v>
      </c>
      <c r="R117" s="67" t="e">
        <f t="shared" ca="1" si="33"/>
        <v>#NAME?</v>
      </c>
      <c r="S117" s="65" t="e">
        <f t="shared" ca="1" si="34"/>
        <v>#NAME?</v>
      </c>
    </row>
    <row r="118" spans="1:19" s="60" customFormat="1" ht="10.5">
      <c r="A118" s="134">
        <v>104</v>
      </c>
      <c r="B118" s="64">
        <f t="shared" si="35"/>
        <v>59562.97366117395</v>
      </c>
      <c r="C118" s="62">
        <f t="shared" si="20"/>
        <v>660.10700461798206</v>
      </c>
      <c r="D118" s="62">
        <f t="shared" si="18"/>
        <v>242.66692761780922</v>
      </c>
      <c r="E118" s="62">
        <f t="shared" si="21"/>
        <v>171.67440098082349</v>
      </c>
      <c r="F118" s="62">
        <f t="shared" si="22"/>
        <v>585.83555281338295</v>
      </c>
      <c r="G118" s="63" t="e">
        <f t="shared" ca="1" si="23"/>
        <v>#NAME?</v>
      </c>
      <c r="H118" s="64" t="e">
        <f t="shared" ca="1" si="24"/>
        <v>#NAME?</v>
      </c>
      <c r="I118" s="65" t="e">
        <f t="shared" ca="1" si="25"/>
        <v>#NAME?</v>
      </c>
      <c r="J118" s="66" t="e">
        <f t="shared" ca="1" si="26"/>
        <v>#NAME?</v>
      </c>
      <c r="K118" s="67" t="e">
        <f t="shared" ca="1" si="19"/>
        <v>#NAME?</v>
      </c>
      <c r="L118" s="66" t="e">
        <f t="shared" ca="1" si="27"/>
        <v>#NAME?</v>
      </c>
      <c r="M118" s="67" t="e">
        <f t="shared" ca="1" si="28"/>
        <v>#NAME?</v>
      </c>
      <c r="N118" s="65" t="e">
        <f t="shared" ca="1" si="29"/>
        <v>#NAME?</v>
      </c>
      <c r="O118" s="65" t="e">
        <f t="shared" ca="1" si="30"/>
        <v>#NAME?</v>
      </c>
      <c r="P118" s="67" t="e">
        <f t="shared" ca="1" si="31"/>
        <v>#NAME?</v>
      </c>
      <c r="Q118" s="65" t="e">
        <f t="shared" ca="1" si="32"/>
        <v>#NAME?</v>
      </c>
      <c r="R118" s="67" t="e">
        <f t="shared" ca="1" si="33"/>
        <v>#NAME?</v>
      </c>
      <c r="S118" s="65" t="e">
        <f t="shared" ca="1" si="34"/>
        <v>#NAME?</v>
      </c>
    </row>
    <row r="119" spans="1:19" s="60" customFormat="1" ht="10.5">
      <c r="A119" s="134">
        <v>105</v>
      </c>
      <c r="B119" s="64">
        <f t="shared" si="35"/>
        <v>58902.866656555969</v>
      </c>
      <c r="C119" s="62">
        <f t="shared" si="20"/>
        <v>662.79636226524894</v>
      </c>
      <c r="D119" s="62">
        <f t="shared" si="18"/>
        <v>239.97756997054225</v>
      </c>
      <c r="E119" s="62">
        <f t="shared" si="21"/>
        <v>169.20779245116486</v>
      </c>
      <c r="F119" s="62">
        <f t="shared" si="22"/>
        <v>583.40469994696605</v>
      </c>
      <c r="G119" s="63" t="e">
        <f t="shared" ca="1" si="23"/>
        <v>#NAME?</v>
      </c>
      <c r="H119" s="64" t="e">
        <f t="shared" ca="1" si="24"/>
        <v>#NAME?</v>
      </c>
      <c r="I119" s="65" t="e">
        <f t="shared" ca="1" si="25"/>
        <v>#NAME?</v>
      </c>
      <c r="J119" s="66" t="e">
        <f t="shared" ca="1" si="26"/>
        <v>#NAME?</v>
      </c>
      <c r="K119" s="67" t="e">
        <f t="shared" ca="1" si="19"/>
        <v>#NAME?</v>
      </c>
      <c r="L119" s="66" t="e">
        <f t="shared" ca="1" si="27"/>
        <v>#NAME?</v>
      </c>
      <c r="M119" s="67" t="e">
        <f t="shared" ca="1" si="28"/>
        <v>#NAME?</v>
      </c>
      <c r="N119" s="65" t="e">
        <f t="shared" ca="1" si="29"/>
        <v>#NAME?</v>
      </c>
      <c r="O119" s="65" t="e">
        <f t="shared" ca="1" si="30"/>
        <v>#NAME?</v>
      </c>
      <c r="P119" s="67" t="e">
        <f t="shared" ca="1" si="31"/>
        <v>#NAME?</v>
      </c>
      <c r="Q119" s="65" t="e">
        <f t="shared" ca="1" si="32"/>
        <v>#NAME?</v>
      </c>
      <c r="R119" s="67" t="e">
        <f t="shared" ca="1" si="33"/>
        <v>#NAME?</v>
      </c>
      <c r="S119" s="65" t="e">
        <f t="shared" ca="1" si="34"/>
        <v>#NAME?</v>
      </c>
    </row>
    <row r="120" spans="1:19" s="60" customFormat="1" ht="10.5">
      <c r="A120" s="134">
        <v>106</v>
      </c>
      <c r="B120" s="64">
        <f t="shared" si="35"/>
        <v>58240.070294290723</v>
      </c>
      <c r="C120" s="62">
        <f t="shared" si="20"/>
        <v>665.49667668846939</v>
      </c>
      <c r="D120" s="62">
        <f t="shared" si="18"/>
        <v>237.2772555473218</v>
      </c>
      <c r="E120" s="62">
        <f t="shared" si="21"/>
        <v>166.7479785685691</v>
      </c>
      <c r="F120" s="62">
        <f t="shared" si="22"/>
        <v>580.98393360675914</v>
      </c>
      <c r="G120" s="63" t="e">
        <f t="shared" ca="1" si="23"/>
        <v>#NAME?</v>
      </c>
      <c r="H120" s="64" t="e">
        <f t="shared" ca="1" si="24"/>
        <v>#NAME?</v>
      </c>
      <c r="I120" s="65" t="e">
        <f t="shared" ca="1" si="25"/>
        <v>#NAME?</v>
      </c>
      <c r="J120" s="66" t="e">
        <f t="shared" ca="1" si="26"/>
        <v>#NAME?</v>
      </c>
      <c r="K120" s="67" t="e">
        <f t="shared" ca="1" si="19"/>
        <v>#NAME?</v>
      </c>
      <c r="L120" s="66" t="e">
        <f t="shared" ca="1" si="27"/>
        <v>#NAME?</v>
      </c>
      <c r="M120" s="67" t="e">
        <f t="shared" ca="1" si="28"/>
        <v>#NAME?</v>
      </c>
      <c r="N120" s="65" t="e">
        <f t="shared" ca="1" si="29"/>
        <v>#NAME?</v>
      </c>
      <c r="O120" s="65" t="e">
        <f t="shared" ca="1" si="30"/>
        <v>#NAME?</v>
      </c>
      <c r="P120" s="67" t="e">
        <f t="shared" ca="1" si="31"/>
        <v>#NAME?</v>
      </c>
      <c r="Q120" s="65" t="e">
        <f t="shared" ca="1" si="32"/>
        <v>#NAME?</v>
      </c>
      <c r="R120" s="67" t="e">
        <f t="shared" ca="1" si="33"/>
        <v>#NAME?</v>
      </c>
      <c r="S120" s="65" t="e">
        <f t="shared" ca="1" si="34"/>
        <v>#NAME?</v>
      </c>
    </row>
    <row r="121" spans="1:19" s="60" customFormat="1" ht="10.5">
      <c r="A121" s="134">
        <v>107</v>
      </c>
      <c r="B121" s="64">
        <f t="shared" si="35"/>
        <v>57574.573617602255</v>
      </c>
      <c r="C121" s="62">
        <f t="shared" si="20"/>
        <v>668.20799252690483</v>
      </c>
      <c r="D121" s="62">
        <f t="shared" si="18"/>
        <v>234.56593970888636</v>
      </c>
      <c r="E121" s="62">
        <f t="shared" si="21"/>
        <v>164.29493572574842</v>
      </c>
      <c r="F121" s="62">
        <f t="shared" si="22"/>
        <v>578.57321193995722</v>
      </c>
      <c r="G121" s="63" t="e">
        <f t="shared" ca="1" si="23"/>
        <v>#NAME?</v>
      </c>
      <c r="H121" s="64" t="e">
        <f t="shared" ca="1" si="24"/>
        <v>#NAME?</v>
      </c>
      <c r="I121" s="65" t="e">
        <f t="shared" ca="1" si="25"/>
        <v>#NAME?</v>
      </c>
      <c r="J121" s="66" t="e">
        <f t="shared" ca="1" si="26"/>
        <v>#NAME?</v>
      </c>
      <c r="K121" s="67" t="e">
        <f t="shared" ca="1" si="19"/>
        <v>#NAME?</v>
      </c>
      <c r="L121" s="66" t="e">
        <f t="shared" ca="1" si="27"/>
        <v>#NAME?</v>
      </c>
      <c r="M121" s="67" t="e">
        <f t="shared" ca="1" si="28"/>
        <v>#NAME?</v>
      </c>
      <c r="N121" s="65" t="e">
        <f t="shared" ca="1" si="29"/>
        <v>#NAME?</v>
      </c>
      <c r="O121" s="65" t="e">
        <f t="shared" ca="1" si="30"/>
        <v>#NAME?</v>
      </c>
      <c r="P121" s="67" t="e">
        <f t="shared" ca="1" si="31"/>
        <v>#NAME?</v>
      </c>
      <c r="Q121" s="65" t="e">
        <f t="shared" ca="1" si="32"/>
        <v>#NAME?</v>
      </c>
      <c r="R121" s="67" t="e">
        <f t="shared" ca="1" si="33"/>
        <v>#NAME?</v>
      </c>
      <c r="S121" s="65" t="e">
        <f t="shared" ca="1" si="34"/>
        <v>#NAME?</v>
      </c>
    </row>
    <row r="122" spans="1:19" s="60" customFormat="1" ht="10.5">
      <c r="A122" s="134">
        <v>108</v>
      </c>
      <c r="B122" s="64">
        <f t="shared" si="35"/>
        <v>56906.365625075348</v>
      </c>
      <c r="C122" s="62">
        <f t="shared" si="20"/>
        <v>670.93035460168267</v>
      </c>
      <c r="D122" s="62">
        <f t="shared" si="18"/>
        <v>231.84357763410858</v>
      </c>
      <c r="E122" s="62">
        <f t="shared" si="21"/>
        <v>161.84864039308133</v>
      </c>
      <c r="F122" s="62">
        <f t="shared" si="22"/>
        <v>576.1724932674183</v>
      </c>
      <c r="G122" s="63" t="e">
        <f t="shared" ca="1" si="23"/>
        <v>#NAME?</v>
      </c>
      <c r="H122" s="64" t="e">
        <f t="shared" ca="1" si="24"/>
        <v>#NAME?</v>
      </c>
      <c r="I122" s="65" t="e">
        <f t="shared" ca="1" si="25"/>
        <v>#NAME?</v>
      </c>
      <c r="J122" s="66" t="e">
        <f t="shared" ca="1" si="26"/>
        <v>#NAME?</v>
      </c>
      <c r="K122" s="67" t="e">
        <f t="shared" ca="1" si="19"/>
        <v>#NAME?</v>
      </c>
      <c r="L122" s="66" t="e">
        <f t="shared" ca="1" si="27"/>
        <v>#NAME?</v>
      </c>
      <c r="M122" s="67" t="e">
        <f t="shared" ca="1" si="28"/>
        <v>#NAME?</v>
      </c>
      <c r="N122" s="65" t="e">
        <f t="shared" ca="1" si="29"/>
        <v>#NAME?</v>
      </c>
      <c r="O122" s="65" t="e">
        <f t="shared" ca="1" si="30"/>
        <v>#NAME?</v>
      </c>
      <c r="P122" s="67" t="e">
        <f t="shared" ca="1" si="31"/>
        <v>#NAME?</v>
      </c>
      <c r="Q122" s="65" t="e">
        <f t="shared" ca="1" si="32"/>
        <v>#NAME?</v>
      </c>
      <c r="R122" s="67" t="e">
        <f t="shared" ca="1" si="33"/>
        <v>#NAME?</v>
      </c>
      <c r="S122" s="65" t="e">
        <f t="shared" ca="1" si="34"/>
        <v>#NAME?</v>
      </c>
    </row>
    <row r="123" spans="1:19" s="60" customFormat="1" ht="10.5">
      <c r="A123" s="134">
        <v>109</v>
      </c>
      <c r="B123" s="64">
        <f t="shared" si="35"/>
        <v>56235.435270473667</v>
      </c>
      <c r="C123" s="62">
        <f t="shared" si="20"/>
        <v>673.66380791653694</v>
      </c>
      <c r="D123" s="62">
        <f t="shared" si="18"/>
        <v>229.11012431925425</v>
      </c>
      <c r="E123" s="62">
        <f t="shared" si="21"/>
        <v>159.4090691183539</v>
      </c>
      <c r="F123" s="62">
        <f t="shared" si="22"/>
        <v>573.78173608294298</v>
      </c>
      <c r="G123" s="63" t="e">
        <f t="shared" ca="1" si="23"/>
        <v>#NAME?</v>
      </c>
      <c r="H123" s="64" t="e">
        <f t="shared" ca="1" si="24"/>
        <v>#NAME?</v>
      </c>
      <c r="I123" s="65" t="e">
        <f t="shared" ca="1" si="25"/>
        <v>#NAME?</v>
      </c>
      <c r="J123" s="66" t="e">
        <f t="shared" ca="1" si="26"/>
        <v>#NAME?</v>
      </c>
      <c r="K123" s="67" t="e">
        <f t="shared" ca="1" si="19"/>
        <v>#NAME?</v>
      </c>
      <c r="L123" s="66" t="e">
        <f t="shared" ca="1" si="27"/>
        <v>#NAME?</v>
      </c>
      <c r="M123" s="67" t="e">
        <f t="shared" ca="1" si="28"/>
        <v>#NAME?</v>
      </c>
      <c r="N123" s="65" t="e">
        <f t="shared" ca="1" si="29"/>
        <v>#NAME?</v>
      </c>
      <c r="O123" s="65" t="e">
        <f t="shared" ca="1" si="30"/>
        <v>#NAME?</v>
      </c>
      <c r="P123" s="67" t="e">
        <f t="shared" ca="1" si="31"/>
        <v>#NAME?</v>
      </c>
      <c r="Q123" s="65" t="e">
        <f t="shared" ca="1" si="32"/>
        <v>#NAME?</v>
      </c>
      <c r="R123" s="67" t="e">
        <f t="shared" ca="1" si="33"/>
        <v>#NAME?</v>
      </c>
      <c r="S123" s="65" t="e">
        <f t="shared" ca="1" si="34"/>
        <v>#NAME?</v>
      </c>
    </row>
    <row r="124" spans="1:19" s="60" customFormat="1" ht="10.5">
      <c r="A124" s="134">
        <v>110</v>
      </c>
      <c r="B124" s="64">
        <f t="shared" si="35"/>
        <v>55561.771462557132</v>
      </c>
      <c r="C124" s="62">
        <f t="shared" si="20"/>
        <v>676.40839765855287</v>
      </c>
      <c r="D124" s="62">
        <f t="shared" si="18"/>
        <v>226.36553457723838</v>
      </c>
      <c r="E124" s="62">
        <f t="shared" si="21"/>
        <v>156.97619852650229</v>
      </c>
      <c r="F124" s="62">
        <f t="shared" si="22"/>
        <v>571.40089905255684</v>
      </c>
      <c r="G124" s="63" t="e">
        <f t="shared" ca="1" si="23"/>
        <v>#NAME?</v>
      </c>
      <c r="H124" s="64" t="e">
        <f t="shared" ca="1" si="24"/>
        <v>#NAME?</v>
      </c>
      <c r="I124" s="65" t="e">
        <f t="shared" ca="1" si="25"/>
        <v>#NAME?</v>
      </c>
      <c r="J124" s="66" t="e">
        <f t="shared" ca="1" si="26"/>
        <v>#NAME?</v>
      </c>
      <c r="K124" s="67" t="e">
        <f t="shared" ca="1" si="19"/>
        <v>#NAME?</v>
      </c>
      <c r="L124" s="66" t="e">
        <f t="shared" ca="1" si="27"/>
        <v>#NAME?</v>
      </c>
      <c r="M124" s="67" t="e">
        <f t="shared" ca="1" si="28"/>
        <v>#NAME?</v>
      </c>
      <c r="N124" s="65" t="e">
        <f t="shared" ca="1" si="29"/>
        <v>#NAME?</v>
      </c>
      <c r="O124" s="65" t="e">
        <f t="shared" ca="1" si="30"/>
        <v>#NAME?</v>
      </c>
      <c r="P124" s="67" t="e">
        <f t="shared" ca="1" si="31"/>
        <v>#NAME?</v>
      </c>
      <c r="Q124" s="65" t="e">
        <f t="shared" ca="1" si="32"/>
        <v>#NAME?</v>
      </c>
      <c r="R124" s="67" t="e">
        <f t="shared" ca="1" si="33"/>
        <v>#NAME?</v>
      </c>
      <c r="S124" s="65" t="e">
        <f t="shared" ca="1" si="34"/>
        <v>#NAME?</v>
      </c>
    </row>
    <row r="125" spans="1:19" s="60" customFormat="1" ht="10.5">
      <c r="A125" s="134">
        <v>111</v>
      </c>
      <c r="B125" s="64">
        <f t="shared" si="35"/>
        <v>54885.363064898578</v>
      </c>
      <c r="C125" s="62">
        <f t="shared" si="20"/>
        <v>679.16416919891299</v>
      </c>
      <c r="D125" s="62">
        <f t="shared" si="18"/>
        <v>223.60976303687818</v>
      </c>
      <c r="E125" s="62">
        <f t="shared" si="21"/>
        <v>154.55000531935582</v>
      </c>
      <c r="F125" s="62">
        <f t="shared" si="22"/>
        <v>569.02994101379545</v>
      </c>
      <c r="G125" s="63" t="e">
        <f t="shared" ca="1" si="23"/>
        <v>#NAME?</v>
      </c>
      <c r="H125" s="64" t="e">
        <f t="shared" ca="1" si="24"/>
        <v>#NAME?</v>
      </c>
      <c r="I125" s="65" t="e">
        <f t="shared" ca="1" si="25"/>
        <v>#NAME?</v>
      </c>
      <c r="J125" s="66" t="e">
        <f t="shared" ca="1" si="26"/>
        <v>#NAME?</v>
      </c>
      <c r="K125" s="67" t="e">
        <f t="shared" ca="1" si="19"/>
        <v>#NAME?</v>
      </c>
      <c r="L125" s="66" t="e">
        <f t="shared" ca="1" si="27"/>
        <v>#NAME?</v>
      </c>
      <c r="M125" s="67" t="e">
        <f t="shared" ca="1" si="28"/>
        <v>#NAME?</v>
      </c>
      <c r="N125" s="65" t="e">
        <f t="shared" ca="1" si="29"/>
        <v>#NAME?</v>
      </c>
      <c r="O125" s="65" t="e">
        <f t="shared" ca="1" si="30"/>
        <v>#NAME?</v>
      </c>
      <c r="P125" s="67" t="e">
        <f t="shared" ca="1" si="31"/>
        <v>#NAME?</v>
      </c>
      <c r="Q125" s="65" t="e">
        <f t="shared" ca="1" si="32"/>
        <v>#NAME?</v>
      </c>
      <c r="R125" s="67" t="e">
        <f t="shared" ca="1" si="33"/>
        <v>#NAME?</v>
      </c>
      <c r="S125" s="65" t="e">
        <f t="shared" ca="1" si="34"/>
        <v>#NAME?</v>
      </c>
    </row>
    <row r="126" spans="1:19" s="60" customFormat="1" ht="10.5">
      <c r="A126" s="134">
        <v>112</v>
      </c>
      <c r="B126" s="64">
        <f t="shared" si="35"/>
        <v>54206.198895699665</v>
      </c>
      <c r="C126" s="62">
        <f t="shared" si="20"/>
        <v>681.93116809364813</v>
      </c>
      <c r="D126" s="62">
        <f t="shared" si="18"/>
        <v>220.84276414214312</v>
      </c>
      <c r="E126" s="62">
        <f t="shared" si="21"/>
        <v>152.13046627538088</v>
      </c>
      <c r="F126" s="62">
        <f t="shared" si="22"/>
        <v>566.66882097499342</v>
      </c>
      <c r="G126" s="63" t="e">
        <f t="shared" ca="1" si="23"/>
        <v>#NAME?</v>
      </c>
      <c r="H126" s="64" t="e">
        <f t="shared" ca="1" si="24"/>
        <v>#NAME?</v>
      </c>
      <c r="I126" s="65" t="e">
        <f t="shared" ca="1" si="25"/>
        <v>#NAME?</v>
      </c>
      <c r="J126" s="66" t="e">
        <f t="shared" ca="1" si="26"/>
        <v>#NAME?</v>
      </c>
      <c r="K126" s="67" t="e">
        <f t="shared" ca="1" si="19"/>
        <v>#NAME?</v>
      </c>
      <c r="L126" s="66" t="e">
        <f t="shared" ca="1" si="27"/>
        <v>#NAME?</v>
      </c>
      <c r="M126" s="67" t="e">
        <f t="shared" ca="1" si="28"/>
        <v>#NAME?</v>
      </c>
      <c r="N126" s="65" t="e">
        <f t="shared" ca="1" si="29"/>
        <v>#NAME?</v>
      </c>
      <c r="O126" s="65" t="e">
        <f t="shared" ca="1" si="30"/>
        <v>#NAME?</v>
      </c>
      <c r="P126" s="67" t="e">
        <f t="shared" ca="1" si="31"/>
        <v>#NAME?</v>
      </c>
      <c r="Q126" s="65" t="e">
        <f t="shared" ca="1" si="32"/>
        <v>#NAME?</v>
      </c>
      <c r="R126" s="67" t="e">
        <f t="shared" ca="1" si="33"/>
        <v>#NAME?</v>
      </c>
      <c r="S126" s="65" t="e">
        <f t="shared" ca="1" si="34"/>
        <v>#NAME?</v>
      </c>
    </row>
    <row r="127" spans="1:19" s="60" customFormat="1" ht="10.5">
      <c r="A127" s="134">
        <v>113</v>
      </c>
      <c r="B127" s="64">
        <f t="shared" si="35"/>
        <v>53524.267727606013</v>
      </c>
      <c r="C127" s="62">
        <f t="shared" si="20"/>
        <v>684.7094400843896</v>
      </c>
      <c r="D127" s="62">
        <f t="shared" si="18"/>
        <v>218.06449215140168</v>
      </c>
      <c r="E127" s="62">
        <f t="shared" si="21"/>
        <v>149.71755824942565</v>
      </c>
      <c r="F127" s="62">
        <f t="shared" si="22"/>
        <v>564.31749811457485</v>
      </c>
      <c r="G127" s="63" t="e">
        <f t="shared" ca="1" si="23"/>
        <v>#NAME?</v>
      </c>
      <c r="H127" s="64" t="e">
        <f t="shared" ca="1" si="24"/>
        <v>#NAME?</v>
      </c>
      <c r="I127" s="65" t="e">
        <f t="shared" ca="1" si="25"/>
        <v>#NAME?</v>
      </c>
      <c r="J127" s="66" t="e">
        <f t="shared" ca="1" si="26"/>
        <v>#NAME?</v>
      </c>
      <c r="K127" s="67" t="e">
        <f t="shared" ca="1" si="19"/>
        <v>#NAME?</v>
      </c>
      <c r="L127" s="66" t="e">
        <f t="shared" ca="1" si="27"/>
        <v>#NAME?</v>
      </c>
      <c r="M127" s="67" t="e">
        <f t="shared" ca="1" si="28"/>
        <v>#NAME?</v>
      </c>
      <c r="N127" s="65" t="e">
        <f t="shared" ca="1" si="29"/>
        <v>#NAME?</v>
      </c>
      <c r="O127" s="65" t="e">
        <f t="shared" ca="1" si="30"/>
        <v>#NAME?</v>
      </c>
      <c r="P127" s="67" t="e">
        <f t="shared" ca="1" si="31"/>
        <v>#NAME?</v>
      </c>
      <c r="Q127" s="65" t="e">
        <f t="shared" ca="1" si="32"/>
        <v>#NAME?</v>
      </c>
      <c r="R127" s="67" t="e">
        <f t="shared" ca="1" si="33"/>
        <v>#NAME?</v>
      </c>
      <c r="S127" s="65" t="e">
        <f t="shared" ca="1" si="34"/>
        <v>#NAME?</v>
      </c>
    </row>
    <row r="128" spans="1:19" s="60" customFormat="1" ht="10.5">
      <c r="A128" s="134">
        <v>114</v>
      </c>
      <c r="B128" s="64">
        <f t="shared" si="35"/>
        <v>52839.558287521621</v>
      </c>
      <c r="C128" s="62">
        <f t="shared" si="20"/>
        <v>687.49903109912589</v>
      </c>
      <c r="D128" s="62">
        <f t="shared" si="18"/>
        <v>215.27490113666531</v>
      </c>
      <c r="E128" s="62">
        <f t="shared" si="21"/>
        <v>147.31125817246601</v>
      </c>
      <c r="F128" s="62">
        <f t="shared" si="22"/>
        <v>561.97593178034799</v>
      </c>
      <c r="G128" s="63" t="e">
        <f t="shared" ca="1" si="23"/>
        <v>#NAME?</v>
      </c>
      <c r="H128" s="64" t="e">
        <f t="shared" ca="1" si="24"/>
        <v>#NAME?</v>
      </c>
      <c r="I128" s="65" t="e">
        <f t="shared" ca="1" si="25"/>
        <v>#NAME?</v>
      </c>
      <c r="J128" s="66" t="e">
        <f t="shared" ca="1" si="26"/>
        <v>#NAME?</v>
      </c>
      <c r="K128" s="67" t="e">
        <f t="shared" ca="1" si="19"/>
        <v>#NAME?</v>
      </c>
      <c r="L128" s="66" t="e">
        <f t="shared" ca="1" si="27"/>
        <v>#NAME?</v>
      </c>
      <c r="M128" s="67" t="e">
        <f t="shared" ca="1" si="28"/>
        <v>#NAME?</v>
      </c>
      <c r="N128" s="65" t="e">
        <f t="shared" ca="1" si="29"/>
        <v>#NAME?</v>
      </c>
      <c r="O128" s="65" t="e">
        <f t="shared" ca="1" si="30"/>
        <v>#NAME?</v>
      </c>
      <c r="P128" s="67" t="e">
        <f t="shared" ca="1" si="31"/>
        <v>#NAME?</v>
      </c>
      <c r="Q128" s="65" t="e">
        <f t="shared" ca="1" si="32"/>
        <v>#NAME?</v>
      </c>
      <c r="R128" s="67" t="e">
        <f t="shared" ca="1" si="33"/>
        <v>#NAME?</v>
      </c>
      <c r="S128" s="65" t="e">
        <f t="shared" ca="1" si="34"/>
        <v>#NAME?</v>
      </c>
    </row>
    <row r="129" spans="1:19" s="60" customFormat="1" ht="10.5">
      <c r="A129" s="134">
        <v>115</v>
      </c>
      <c r="B129" s="64">
        <f t="shared" si="35"/>
        <v>52152.059256422493</v>
      </c>
      <c r="C129" s="62">
        <f t="shared" si="20"/>
        <v>690.29998725296207</v>
      </c>
      <c r="D129" s="62">
        <f t="shared" si="18"/>
        <v>212.47394498282915</v>
      </c>
      <c r="E129" s="62">
        <f t="shared" si="21"/>
        <v>144.91154305135194</v>
      </c>
      <c r="F129" s="62">
        <f t="shared" si="22"/>
        <v>559.6440814888025</v>
      </c>
      <c r="G129" s="63" t="e">
        <f t="shared" ca="1" si="23"/>
        <v>#NAME?</v>
      </c>
      <c r="H129" s="64" t="e">
        <f t="shared" ca="1" si="24"/>
        <v>#NAME?</v>
      </c>
      <c r="I129" s="65" t="e">
        <f t="shared" ca="1" si="25"/>
        <v>#NAME?</v>
      </c>
      <c r="J129" s="66" t="e">
        <f t="shared" ca="1" si="26"/>
        <v>#NAME?</v>
      </c>
      <c r="K129" s="67" t="e">
        <f t="shared" ca="1" si="19"/>
        <v>#NAME?</v>
      </c>
      <c r="L129" s="66" t="e">
        <f t="shared" ca="1" si="27"/>
        <v>#NAME?</v>
      </c>
      <c r="M129" s="67" t="e">
        <f t="shared" ca="1" si="28"/>
        <v>#NAME?</v>
      </c>
      <c r="N129" s="65" t="e">
        <f t="shared" ca="1" si="29"/>
        <v>#NAME?</v>
      </c>
      <c r="O129" s="65" t="e">
        <f t="shared" ca="1" si="30"/>
        <v>#NAME?</v>
      </c>
      <c r="P129" s="67" t="e">
        <f t="shared" ca="1" si="31"/>
        <v>#NAME?</v>
      </c>
      <c r="Q129" s="65" t="e">
        <f t="shared" ca="1" si="32"/>
        <v>#NAME?</v>
      </c>
      <c r="R129" s="67" t="e">
        <f t="shared" ca="1" si="33"/>
        <v>#NAME?</v>
      </c>
      <c r="S129" s="65" t="e">
        <f t="shared" ca="1" si="34"/>
        <v>#NAME?</v>
      </c>
    </row>
    <row r="130" spans="1:19" s="60" customFormat="1" ht="10.5">
      <c r="A130" s="134">
        <v>116</v>
      </c>
      <c r="B130" s="64">
        <f t="shared" si="35"/>
        <v>51461.759269169532</v>
      </c>
      <c r="C130" s="62">
        <f t="shared" si="20"/>
        <v>693.11235484888152</v>
      </c>
      <c r="D130" s="62">
        <f t="shared" si="18"/>
        <v>209.6615773869097</v>
      </c>
      <c r="E130" s="62">
        <f t="shared" si="21"/>
        <v>142.51838996855489</v>
      </c>
      <c r="F130" s="62">
        <f t="shared" si="22"/>
        <v>557.32190692440963</v>
      </c>
      <c r="G130" s="63" t="e">
        <f t="shared" ca="1" si="23"/>
        <v>#NAME?</v>
      </c>
      <c r="H130" s="64" t="e">
        <f t="shared" ca="1" si="24"/>
        <v>#NAME?</v>
      </c>
      <c r="I130" s="65" t="e">
        <f t="shared" ca="1" si="25"/>
        <v>#NAME?</v>
      </c>
      <c r="J130" s="66" t="e">
        <f t="shared" ca="1" si="26"/>
        <v>#NAME?</v>
      </c>
      <c r="K130" s="67" t="e">
        <f t="shared" ca="1" si="19"/>
        <v>#NAME?</v>
      </c>
      <c r="L130" s="66" t="e">
        <f t="shared" ca="1" si="27"/>
        <v>#NAME?</v>
      </c>
      <c r="M130" s="67" t="e">
        <f t="shared" ca="1" si="28"/>
        <v>#NAME?</v>
      </c>
      <c r="N130" s="65" t="e">
        <f t="shared" ca="1" si="29"/>
        <v>#NAME?</v>
      </c>
      <c r="O130" s="65" t="e">
        <f t="shared" ca="1" si="30"/>
        <v>#NAME?</v>
      </c>
      <c r="P130" s="67" t="e">
        <f t="shared" ca="1" si="31"/>
        <v>#NAME?</v>
      </c>
      <c r="Q130" s="65" t="e">
        <f t="shared" ca="1" si="32"/>
        <v>#NAME?</v>
      </c>
      <c r="R130" s="67" t="e">
        <f t="shared" ca="1" si="33"/>
        <v>#NAME?</v>
      </c>
      <c r="S130" s="65" t="e">
        <f t="shared" ca="1" si="34"/>
        <v>#NAME?</v>
      </c>
    </row>
    <row r="131" spans="1:19" s="60" customFormat="1" ht="10.5">
      <c r="A131" s="134">
        <v>117</v>
      </c>
      <c r="B131" s="64">
        <f t="shared" si="35"/>
        <v>50768.646914320649</v>
      </c>
      <c r="C131" s="62">
        <f t="shared" si="20"/>
        <v>695.93618037851184</v>
      </c>
      <c r="D131" s="62">
        <f t="shared" si="18"/>
        <v>206.83775185727936</v>
      </c>
      <c r="E131" s="62">
        <f t="shared" si="21"/>
        <v>140.13177608191592</v>
      </c>
      <c r="F131" s="62">
        <f t="shared" si="22"/>
        <v>555.00936793892458</v>
      </c>
      <c r="G131" s="63" t="e">
        <f t="shared" ca="1" si="23"/>
        <v>#NAME?</v>
      </c>
      <c r="H131" s="64" t="e">
        <f t="shared" ca="1" si="24"/>
        <v>#NAME?</v>
      </c>
      <c r="I131" s="65" t="e">
        <f t="shared" ca="1" si="25"/>
        <v>#NAME?</v>
      </c>
      <c r="J131" s="66" t="e">
        <f t="shared" ca="1" si="26"/>
        <v>#NAME?</v>
      </c>
      <c r="K131" s="67" t="e">
        <f t="shared" ca="1" si="19"/>
        <v>#NAME?</v>
      </c>
      <c r="L131" s="66" t="e">
        <f t="shared" ca="1" si="27"/>
        <v>#NAME?</v>
      </c>
      <c r="M131" s="67" t="e">
        <f t="shared" ca="1" si="28"/>
        <v>#NAME?</v>
      </c>
      <c r="N131" s="65" t="e">
        <f t="shared" ca="1" si="29"/>
        <v>#NAME?</v>
      </c>
      <c r="O131" s="65" t="e">
        <f t="shared" ca="1" si="30"/>
        <v>#NAME?</v>
      </c>
      <c r="P131" s="67" t="e">
        <f t="shared" ca="1" si="31"/>
        <v>#NAME?</v>
      </c>
      <c r="Q131" s="65" t="e">
        <f t="shared" ca="1" si="32"/>
        <v>#NAME?</v>
      </c>
      <c r="R131" s="67" t="e">
        <f t="shared" ca="1" si="33"/>
        <v>#NAME?</v>
      </c>
      <c r="S131" s="65" t="e">
        <f t="shared" ca="1" si="34"/>
        <v>#NAME?</v>
      </c>
    </row>
    <row r="132" spans="1:19" s="60" customFormat="1" ht="10.5">
      <c r="A132" s="134">
        <v>118</v>
      </c>
      <c r="B132" s="64">
        <f t="shared" si="35"/>
        <v>50072.710733942135</v>
      </c>
      <c r="C132" s="62">
        <f t="shared" si="20"/>
        <v>698.77151052289332</v>
      </c>
      <c r="D132" s="62">
        <f t="shared" si="18"/>
        <v>204.00242171289784</v>
      </c>
      <c r="E132" s="62">
        <f t="shared" si="21"/>
        <v>137.75167862439474</v>
      </c>
      <c r="F132" s="62">
        <f t="shared" si="22"/>
        <v>552.7064245506931</v>
      </c>
      <c r="G132" s="63" t="e">
        <f t="shared" ca="1" si="23"/>
        <v>#NAME?</v>
      </c>
      <c r="H132" s="64" t="e">
        <f t="shared" ca="1" si="24"/>
        <v>#NAME?</v>
      </c>
      <c r="I132" s="65" t="e">
        <f t="shared" ca="1" si="25"/>
        <v>#NAME?</v>
      </c>
      <c r="J132" s="66" t="e">
        <f t="shared" ca="1" si="26"/>
        <v>#NAME?</v>
      </c>
      <c r="K132" s="67" t="e">
        <f t="shared" ca="1" si="19"/>
        <v>#NAME?</v>
      </c>
      <c r="L132" s="66" t="e">
        <f t="shared" ca="1" si="27"/>
        <v>#NAME?</v>
      </c>
      <c r="M132" s="67" t="e">
        <f t="shared" ca="1" si="28"/>
        <v>#NAME?</v>
      </c>
      <c r="N132" s="65" t="e">
        <f t="shared" ca="1" si="29"/>
        <v>#NAME?</v>
      </c>
      <c r="O132" s="65" t="e">
        <f t="shared" ca="1" si="30"/>
        <v>#NAME?</v>
      </c>
      <c r="P132" s="67" t="e">
        <f t="shared" ca="1" si="31"/>
        <v>#NAME?</v>
      </c>
      <c r="Q132" s="65" t="e">
        <f t="shared" ca="1" si="32"/>
        <v>#NAME?</v>
      </c>
      <c r="R132" s="67" t="e">
        <f t="shared" ca="1" si="33"/>
        <v>#NAME?</v>
      </c>
      <c r="S132" s="65" t="e">
        <f t="shared" ca="1" si="34"/>
        <v>#NAME?</v>
      </c>
    </row>
    <row r="133" spans="1:19" s="60" customFormat="1" ht="10.5">
      <c r="A133" s="134">
        <v>119</v>
      </c>
      <c r="B133" s="64">
        <f t="shared" si="35"/>
        <v>49373.939223419242</v>
      </c>
      <c r="C133" s="62">
        <f t="shared" si="20"/>
        <v>701.61839215325062</v>
      </c>
      <c r="D133" s="62">
        <f t="shared" si="18"/>
        <v>201.15554008254065</v>
      </c>
      <c r="E133" s="62">
        <f t="shared" si="21"/>
        <v>135.37807490381985</v>
      </c>
      <c r="F133" s="62">
        <f t="shared" si="22"/>
        <v>550.4130369439597</v>
      </c>
      <c r="G133" s="63" t="e">
        <f t="shared" ca="1" si="23"/>
        <v>#NAME?</v>
      </c>
      <c r="H133" s="64" t="e">
        <f t="shared" ca="1" si="24"/>
        <v>#NAME?</v>
      </c>
      <c r="I133" s="65" t="e">
        <f t="shared" ca="1" si="25"/>
        <v>#NAME?</v>
      </c>
      <c r="J133" s="66" t="e">
        <f t="shared" ca="1" si="26"/>
        <v>#NAME?</v>
      </c>
      <c r="K133" s="67" t="e">
        <f t="shared" ca="1" si="19"/>
        <v>#NAME?</v>
      </c>
      <c r="L133" s="66" t="e">
        <f t="shared" ca="1" si="27"/>
        <v>#NAME?</v>
      </c>
      <c r="M133" s="67" t="e">
        <f t="shared" ca="1" si="28"/>
        <v>#NAME?</v>
      </c>
      <c r="N133" s="65" t="e">
        <f t="shared" ca="1" si="29"/>
        <v>#NAME?</v>
      </c>
      <c r="O133" s="65" t="e">
        <f t="shared" ca="1" si="30"/>
        <v>#NAME?</v>
      </c>
      <c r="P133" s="67" t="e">
        <f t="shared" ca="1" si="31"/>
        <v>#NAME?</v>
      </c>
      <c r="Q133" s="65" t="e">
        <f t="shared" ca="1" si="32"/>
        <v>#NAME?</v>
      </c>
      <c r="R133" s="67" t="e">
        <f t="shared" ca="1" si="33"/>
        <v>#NAME?</v>
      </c>
      <c r="S133" s="65" t="e">
        <f t="shared" ca="1" si="34"/>
        <v>#NAME?</v>
      </c>
    </row>
    <row r="134" spans="1:19" s="60" customFormat="1" ht="10.5">
      <c r="A134" s="134">
        <v>120</v>
      </c>
      <c r="B134" s="64">
        <f t="shared" si="35"/>
        <v>48672.320831265992</v>
      </c>
      <c r="C134" s="62">
        <f t="shared" si="20"/>
        <v>704.47687233176725</v>
      </c>
      <c r="D134" s="62">
        <f t="shared" si="18"/>
        <v>198.29705990402397</v>
      </c>
      <c r="E134" s="62">
        <f t="shared" si="21"/>
        <v>133.0109423026388</v>
      </c>
      <c r="F134" s="62">
        <f t="shared" si="22"/>
        <v>548.12916546817939</v>
      </c>
      <c r="G134" s="63" t="e">
        <f t="shared" ca="1" si="23"/>
        <v>#NAME?</v>
      </c>
      <c r="H134" s="64" t="e">
        <f t="shared" ca="1" si="24"/>
        <v>#NAME?</v>
      </c>
      <c r="I134" s="65" t="e">
        <f t="shared" ca="1" si="25"/>
        <v>#NAME?</v>
      </c>
      <c r="J134" s="66" t="e">
        <f t="shared" ca="1" si="26"/>
        <v>#NAME?</v>
      </c>
      <c r="K134" s="67" t="e">
        <f t="shared" ca="1" si="19"/>
        <v>#NAME?</v>
      </c>
      <c r="L134" s="66" t="e">
        <f t="shared" ca="1" si="27"/>
        <v>#NAME?</v>
      </c>
      <c r="M134" s="67" t="e">
        <f t="shared" ca="1" si="28"/>
        <v>#NAME?</v>
      </c>
      <c r="N134" s="65" t="e">
        <f t="shared" ca="1" si="29"/>
        <v>#NAME?</v>
      </c>
      <c r="O134" s="65" t="e">
        <f t="shared" ca="1" si="30"/>
        <v>#NAME?</v>
      </c>
      <c r="P134" s="67" t="e">
        <f t="shared" ca="1" si="31"/>
        <v>#NAME?</v>
      </c>
      <c r="Q134" s="65" t="e">
        <f t="shared" ca="1" si="32"/>
        <v>#NAME?</v>
      </c>
      <c r="R134" s="67" t="e">
        <f t="shared" ca="1" si="33"/>
        <v>#NAME?</v>
      </c>
      <c r="S134" s="65" t="e">
        <f t="shared" ca="1" si="34"/>
        <v>#NAME?</v>
      </c>
    </row>
    <row r="135" spans="1:19" s="60" customFormat="1" ht="10.5">
      <c r="A135" s="134">
        <v>121</v>
      </c>
      <c r="B135" s="64">
        <f t="shared" si="35"/>
        <v>47967.843958934223</v>
      </c>
      <c r="C135" s="62">
        <f t="shared" si="20"/>
        <v>707.34699831236435</v>
      </c>
      <c r="D135" s="62">
        <f t="shared" si="18"/>
        <v>195.4269339234269</v>
      </c>
      <c r="E135" s="62">
        <f t="shared" si="21"/>
        <v>130.65025827766996</v>
      </c>
      <c r="F135" s="62">
        <f t="shared" si="22"/>
        <v>545.85477063733276</v>
      </c>
      <c r="G135" s="63" t="e">
        <f t="shared" ca="1" si="23"/>
        <v>#NAME?</v>
      </c>
      <c r="H135" s="64" t="e">
        <f t="shared" ca="1" si="24"/>
        <v>#NAME?</v>
      </c>
      <c r="I135" s="65" t="e">
        <f t="shared" ca="1" si="25"/>
        <v>#NAME?</v>
      </c>
      <c r="J135" s="66" t="e">
        <f t="shared" ca="1" si="26"/>
        <v>#NAME?</v>
      </c>
      <c r="K135" s="67" t="e">
        <f t="shared" ca="1" si="19"/>
        <v>#NAME?</v>
      </c>
      <c r="L135" s="66" t="e">
        <f t="shared" ca="1" si="27"/>
        <v>#NAME?</v>
      </c>
      <c r="M135" s="67" t="e">
        <f t="shared" ca="1" si="28"/>
        <v>#NAME?</v>
      </c>
      <c r="N135" s="65" t="e">
        <f t="shared" ca="1" si="29"/>
        <v>#NAME?</v>
      </c>
      <c r="O135" s="65" t="e">
        <f t="shared" ca="1" si="30"/>
        <v>#NAME?</v>
      </c>
      <c r="P135" s="67" t="e">
        <f t="shared" ca="1" si="31"/>
        <v>#NAME?</v>
      </c>
      <c r="Q135" s="65" t="e">
        <f t="shared" ca="1" si="32"/>
        <v>#NAME?</v>
      </c>
      <c r="R135" s="67" t="e">
        <f t="shared" ca="1" si="33"/>
        <v>#NAME?</v>
      </c>
      <c r="S135" s="65" t="e">
        <f t="shared" ca="1" si="34"/>
        <v>#NAME?</v>
      </c>
    </row>
    <row r="136" spans="1:19" s="60" customFormat="1" ht="10.5">
      <c r="A136" s="134">
        <v>122</v>
      </c>
      <c r="B136" s="64">
        <f t="shared" si="35"/>
        <v>47260.496960621858</v>
      </c>
      <c r="C136" s="62">
        <f t="shared" si="20"/>
        <v>710.22881754148102</v>
      </c>
      <c r="D136" s="62">
        <f t="shared" si="18"/>
        <v>192.54511469431023</v>
      </c>
      <c r="E136" s="62">
        <f t="shared" si="21"/>
        <v>128.29600035985499</v>
      </c>
      <c r="F136" s="62">
        <f t="shared" si="22"/>
        <v>543.5898131292422</v>
      </c>
      <c r="G136" s="63" t="e">
        <f t="shared" ca="1" si="23"/>
        <v>#NAME?</v>
      </c>
      <c r="H136" s="64" t="e">
        <f t="shared" ca="1" si="24"/>
        <v>#NAME?</v>
      </c>
      <c r="I136" s="65" t="e">
        <f t="shared" ca="1" si="25"/>
        <v>#NAME?</v>
      </c>
      <c r="J136" s="66" t="e">
        <f t="shared" ca="1" si="26"/>
        <v>#NAME?</v>
      </c>
      <c r="K136" s="67" t="e">
        <f t="shared" ca="1" si="19"/>
        <v>#NAME?</v>
      </c>
      <c r="L136" s="66" t="e">
        <f t="shared" ca="1" si="27"/>
        <v>#NAME?</v>
      </c>
      <c r="M136" s="67" t="e">
        <f t="shared" ca="1" si="28"/>
        <v>#NAME?</v>
      </c>
      <c r="N136" s="65" t="e">
        <f t="shared" ca="1" si="29"/>
        <v>#NAME?</v>
      </c>
      <c r="O136" s="65" t="e">
        <f t="shared" ca="1" si="30"/>
        <v>#NAME?</v>
      </c>
      <c r="P136" s="67" t="e">
        <f t="shared" ca="1" si="31"/>
        <v>#NAME?</v>
      </c>
      <c r="Q136" s="65" t="e">
        <f t="shared" ca="1" si="32"/>
        <v>#NAME?</v>
      </c>
      <c r="R136" s="67" t="e">
        <f t="shared" ca="1" si="33"/>
        <v>#NAME?</v>
      </c>
      <c r="S136" s="65" t="e">
        <f t="shared" ca="1" si="34"/>
        <v>#NAME?</v>
      </c>
    </row>
    <row r="137" spans="1:19" s="60" customFormat="1" ht="10.5">
      <c r="A137" s="134">
        <v>123</v>
      </c>
      <c r="B137" s="64">
        <f t="shared" si="35"/>
        <v>46550.268143080379</v>
      </c>
      <c r="C137" s="62">
        <f t="shared" si="20"/>
        <v>713.12237765885914</v>
      </c>
      <c r="D137" s="62">
        <f t="shared" si="18"/>
        <v>189.65155457693206</v>
      </c>
      <c r="E137" s="62">
        <f t="shared" si="21"/>
        <v>125.9481461540117</v>
      </c>
      <c r="F137" s="62">
        <f t="shared" si="22"/>
        <v>541.33425378489301</v>
      </c>
      <c r="G137" s="63" t="e">
        <f t="shared" ca="1" si="23"/>
        <v>#NAME?</v>
      </c>
      <c r="H137" s="64" t="e">
        <f t="shared" ca="1" si="24"/>
        <v>#NAME?</v>
      </c>
      <c r="I137" s="65" t="e">
        <f t="shared" ca="1" si="25"/>
        <v>#NAME?</v>
      </c>
      <c r="J137" s="66" t="e">
        <f t="shared" ca="1" si="26"/>
        <v>#NAME?</v>
      </c>
      <c r="K137" s="67" t="e">
        <f t="shared" ca="1" si="19"/>
        <v>#NAME?</v>
      </c>
      <c r="L137" s="66" t="e">
        <f t="shared" ca="1" si="27"/>
        <v>#NAME?</v>
      </c>
      <c r="M137" s="67" t="e">
        <f t="shared" ca="1" si="28"/>
        <v>#NAME?</v>
      </c>
      <c r="N137" s="65" t="e">
        <f t="shared" ca="1" si="29"/>
        <v>#NAME?</v>
      </c>
      <c r="O137" s="65" t="e">
        <f t="shared" ca="1" si="30"/>
        <v>#NAME?</v>
      </c>
      <c r="P137" s="67" t="e">
        <f t="shared" ca="1" si="31"/>
        <v>#NAME?</v>
      </c>
      <c r="Q137" s="65" t="e">
        <f t="shared" ca="1" si="32"/>
        <v>#NAME?</v>
      </c>
      <c r="R137" s="67" t="e">
        <f t="shared" ca="1" si="33"/>
        <v>#NAME?</v>
      </c>
      <c r="S137" s="65" t="e">
        <f t="shared" ca="1" si="34"/>
        <v>#NAME?</v>
      </c>
    </row>
    <row r="138" spans="1:19" s="60" customFormat="1" ht="10.5">
      <c r="A138" s="134">
        <v>124</v>
      </c>
      <c r="B138" s="64">
        <f t="shared" si="35"/>
        <v>45837.145765421519</v>
      </c>
      <c r="C138" s="62">
        <f t="shared" si="20"/>
        <v>716.02772649833105</v>
      </c>
      <c r="D138" s="62">
        <f t="shared" si="18"/>
        <v>186.74620573746023</v>
      </c>
      <c r="E138" s="62">
        <f t="shared" si="21"/>
        <v>123.60667333858827</v>
      </c>
      <c r="F138" s="62">
        <f t="shared" si="22"/>
        <v>539.08805360775591</v>
      </c>
      <c r="G138" s="63" t="e">
        <f t="shared" ca="1" si="23"/>
        <v>#NAME?</v>
      </c>
      <c r="H138" s="64" t="e">
        <f t="shared" ca="1" si="24"/>
        <v>#NAME?</v>
      </c>
      <c r="I138" s="65" t="e">
        <f t="shared" ca="1" si="25"/>
        <v>#NAME?</v>
      </c>
      <c r="J138" s="66" t="e">
        <f t="shared" ca="1" si="26"/>
        <v>#NAME?</v>
      </c>
      <c r="K138" s="67" t="e">
        <f t="shared" ca="1" si="19"/>
        <v>#NAME?</v>
      </c>
      <c r="L138" s="66" t="e">
        <f t="shared" ca="1" si="27"/>
        <v>#NAME?</v>
      </c>
      <c r="M138" s="67" t="e">
        <f t="shared" ca="1" si="28"/>
        <v>#NAME?</v>
      </c>
      <c r="N138" s="65" t="e">
        <f t="shared" ca="1" si="29"/>
        <v>#NAME?</v>
      </c>
      <c r="O138" s="65" t="e">
        <f t="shared" ca="1" si="30"/>
        <v>#NAME?</v>
      </c>
      <c r="P138" s="67" t="e">
        <f t="shared" ca="1" si="31"/>
        <v>#NAME?</v>
      </c>
      <c r="Q138" s="65" t="e">
        <f t="shared" ca="1" si="32"/>
        <v>#NAME?</v>
      </c>
      <c r="R138" s="67" t="e">
        <f t="shared" ca="1" si="33"/>
        <v>#NAME?</v>
      </c>
      <c r="S138" s="65" t="e">
        <f t="shared" ca="1" si="34"/>
        <v>#NAME?</v>
      </c>
    </row>
    <row r="139" spans="1:19" s="60" customFormat="1" ht="10.5">
      <c r="A139" s="134">
        <v>125</v>
      </c>
      <c r="B139" s="64">
        <f t="shared" si="35"/>
        <v>45121.118038923189</v>
      </c>
      <c r="C139" s="62">
        <f t="shared" si="20"/>
        <v>718.9449120886095</v>
      </c>
      <c r="D139" s="62">
        <f t="shared" si="18"/>
        <v>183.82902014718172</v>
      </c>
      <c r="E139" s="62">
        <f t="shared" si="21"/>
        <v>121.27155966541812</v>
      </c>
      <c r="F139" s="62">
        <f t="shared" si="22"/>
        <v>536.85117376311291</v>
      </c>
      <c r="G139" s="63" t="e">
        <f t="shared" ca="1" si="23"/>
        <v>#NAME?</v>
      </c>
      <c r="H139" s="64" t="e">
        <f t="shared" ca="1" si="24"/>
        <v>#NAME?</v>
      </c>
      <c r="I139" s="65" t="e">
        <f t="shared" ca="1" si="25"/>
        <v>#NAME?</v>
      </c>
      <c r="J139" s="66" t="e">
        <f t="shared" ca="1" si="26"/>
        <v>#NAME?</v>
      </c>
      <c r="K139" s="67" t="e">
        <f t="shared" ca="1" si="19"/>
        <v>#NAME?</v>
      </c>
      <c r="L139" s="66" t="e">
        <f t="shared" ca="1" si="27"/>
        <v>#NAME?</v>
      </c>
      <c r="M139" s="67" t="e">
        <f t="shared" ca="1" si="28"/>
        <v>#NAME?</v>
      </c>
      <c r="N139" s="65" t="e">
        <f t="shared" ca="1" si="29"/>
        <v>#NAME?</v>
      </c>
      <c r="O139" s="65" t="e">
        <f t="shared" ca="1" si="30"/>
        <v>#NAME?</v>
      </c>
      <c r="P139" s="67" t="e">
        <f t="shared" ca="1" si="31"/>
        <v>#NAME?</v>
      </c>
      <c r="Q139" s="65" t="e">
        <f t="shared" ca="1" si="32"/>
        <v>#NAME?</v>
      </c>
      <c r="R139" s="67" t="e">
        <f t="shared" ca="1" si="33"/>
        <v>#NAME?</v>
      </c>
      <c r="S139" s="65" t="e">
        <f t="shared" ca="1" si="34"/>
        <v>#NAME?</v>
      </c>
    </row>
    <row r="140" spans="1:19" s="60" customFormat="1" ht="10.5">
      <c r="A140" s="134">
        <v>126</v>
      </c>
      <c r="B140" s="64">
        <f t="shared" si="35"/>
        <v>44402.173126834576</v>
      </c>
      <c r="C140" s="62">
        <f t="shared" si="20"/>
        <v>721.87398265408274</v>
      </c>
      <c r="D140" s="62">
        <f t="shared" si="18"/>
        <v>180.89994958170851</v>
      </c>
      <c r="E140" s="62">
        <f t="shared" si="21"/>
        <v>118.94278295947517</v>
      </c>
      <c r="F140" s="62">
        <f t="shared" si="22"/>
        <v>534.62357557738619</v>
      </c>
      <c r="G140" s="63" t="e">
        <f t="shared" ca="1" si="23"/>
        <v>#NAME?</v>
      </c>
      <c r="H140" s="64" t="e">
        <f t="shared" ca="1" si="24"/>
        <v>#NAME?</v>
      </c>
      <c r="I140" s="65" t="e">
        <f t="shared" ca="1" si="25"/>
        <v>#NAME?</v>
      </c>
      <c r="J140" s="66" t="e">
        <f t="shared" ca="1" si="26"/>
        <v>#NAME?</v>
      </c>
      <c r="K140" s="67" t="e">
        <f t="shared" ca="1" si="19"/>
        <v>#NAME?</v>
      </c>
      <c r="L140" s="66" t="e">
        <f t="shared" ca="1" si="27"/>
        <v>#NAME?</v>
      </c>
      <c r="M140" s="67" t="e">
        <f t="shared" ca="1" si="28"/>
        <v>#NAME?</v>
      </c>
      <c r="N140" s="65" t="e">
        <f t="shared" ca="1" si="29"/>
        <v>#NAME?</v>
      </c>
      <c r="O140" s="65" t="e">
        <f t="shared" ca="1" si="30"/>
        <v>#NAME?</v>
      </c>
      <c r="P140" s="67" t="e">
        <f t="shared" ca="1" si="31"/>
        <v>#NAME?</v>
      </c>
      <c r="Q140" s="65" t="e">
        <f t="shared" ca="1" si="32"/>
        <v>#NAME?</v>
      </c>
      <c r="R140" s="67" t="e">
        <f t="shared" ca="1" si="33"/>
        <v>#NAME?</v>
      </c>
      <c r="S140" s="65" t="e">
        <f t="shared" ca="1" si="34"/>
        <v>#NAME?</v>
      </c>
    </row>
    <row r="141" spans="1:19" s="60" customFormat="1" ht="10.5">
      <c r="A141" s="134">
        <v>127</v>
      </c>
      <c r="B141" s="64">
        <f t="shared" si="35"/>
        <v>43680.299144180492</v>
      </c>
      <c r="C141" s="62">
        <f t="shared" si="20"/>
        <v>724.81498661561068</v>
      </c>
      <c r="D141" s="62">
        <f t="shared" si="18"/>
        <v>177.95894562018057</v>
      </c>
      <c r="E141" s="62">
        <f t="shared" si="21"/>
        <v>116.6203211186308</v>
      </c>
      <c r="F141" s="62">
        <f t="shared" si="22"/>
        <v>532.40522053746895</v>
      </c>
      <c r="G141" s="63" t="e">
        <f t="shared" ca="1" si="23"/>
        <v>#NAME?</v>
      </c>
      <c r="H141" s="64" t="e">
        <f t="shared" ca="1" si="24"/>
        <v>#NAME?</v>
      </c>
      <c r="I141" s="65" t="e">
        <f t="shared" ca="1" si="25"/>
        <v>#NAME?</v>
      </c>
      <c r="J141" s="66" t="e">
        <f t="shared" ca="1" si="26"/>
        <v>#NAME?</v>
      </c>
      <c r="K141" s="67" t="e">
        <f t="shared" ca="1" si="19"/>
        <v>#NAME?</v>
      </c>
      <c r="L141" s="66" t="e">
        <f t="shared" ca="1" si="27"/>
        <v>#NAME?</v>
      </c>
      <c r="M141" s="67" t="e">
        <f t="shared" ca="1" si="28"/>
        <v>#NAME?</v>
      </c>
      <c r="N141" s="65" t="e">
        <f t="shared" ca="1" si="29"/>
        <v>#NAME?</v>
      </c>
      <c r="O141" s="65" t="e">
        <f t="shared" ca="1" si="30"/>
        <v>#NAME?</v>
      </c>
      <c r="P141" s="67" t="e">
        <f t="shared" ca="1" si="31"/>
        <v>#NAME?</v>
      </c>
      <c r="Q141" s="65" t="e">
        <f t="shared" ca="1" si="32"/>
        <v>#NAME?</v>
      </c>
      <c r="R141" s="67" t="e">
        <f t="shared" ca="1" si="33"/>
        <v>#NAME?</v>
      </c>
      <c r="S141" s="65" t="e">
        <f t="shared" ca="1" si="34"/>
        <v>#NAME?</v>
      </c>
    </row>
    <row r="142" spans="1:19" s="60" customFormat="1" ht="10.5">
      <c r="A142" s="134">
        <v>128</v>
      </c>
      <c r="B142" s="64">
        <f t="shared" si="35"/>
        <v>42955.484157564882</v>
      </c>
      <c r="C142" s="62">
        <f t="shared" si="20"/>
        <v>727.76797259132604</v>
      </c>
      <c r="D142" s="62">
        <f t="shared" si="18"/>
        <v>175.00595964446515</v>
      </c>
      <c r="E142" s="62">
        <f t="shared" si="21"/>
        <v>114.30415211341065</v>
      </c>
      <c r="F142" s="62">
        <f t="shared" si="22"/>
        <v>530.19607029005965</v>
      </c>
      <c r="G142" s="63" t="e">
        <f t="shared" ca="1" si="23"/>
        <v>#NAME?</v>
      </c>
      <c r="H142" s="64" t="e">
        <f t="shared" ca="1" si="24"/>
        <v>#NAME?</v>
      </c>
      <c r="I142" s="65" t="e">
        <f t="shared" ca="1" si="25"/>
        <v>#NAME?</v>
      </c>
      <c r="J142" s="66" t="e">
        <f t="shared" ca="1" si="26"/>
        <v>#NAME?</v>
      </c>
      <c r="K142" s="67" t="e">
        <f t="shared" ca="1" si="19"/>
        <v>#NAME?</v>
      </c>
      <c r="L142" s="66" t="e">
        <f t="shared" ca="1" si="27"/>
        <v>#NAME?</v>
      </c>
      <c r="M142" s="67" t="e">
        <f t="shared" ca="1" si="28"/>
        <v>#NAME?</v>
      </c>
      <c r="N142" s="65" t="e">
        <f t="shared" ca="1" si="29"/>
        <v>#NAME?</v>
      </c>
      <c r="O142" s="65" t="e">
        <f t="shared" ca="1" si="30"/>
        <v>#NAME?</v>
      </c>
      <c r="P142" s="67" t="e">
        <f t="shared" ca="1" si="31"/>
        <v>#NAME?</v>
      </c>
      <c r="Q142" s="65" t="e">
        <f t="shared" ca="1" si="32"/>
        <v>#NAME?</v>
      </c>
      <c r="R142" s="67" t="e">
        <f t="shared" ca="1" si="33"/>
        <v>#NAME?</v>
      </c>
      <c r="S142" s="65" t="e">
        <f t="shared" ca="1" si="34"/>
        <v>#NAME?</v>
      </c>
    </row>
    <row r="143" spans="1:19" s="60" customFormat="1" ht="10.5">
      <c r="A143" s="134">
        <v>129</v>
      </c>
      <c r="B143" s="64">
        <f t="shared" si="35"/>
        <v>42227.716184973557</v>
      </c>
      <c r="C143" s="62">
        <f t="shared" si="20"/>
        <v>730.7329893974379</v>
      </c>
      <c r="D143" s="62">
        <f t="shared" ref="D143:D206" si="36">B143*($F$5/12)</f>
        <v>172.04094283835329</v>
      </c>
      <c r="E143" s="62">
        <f t="shared" si="21"/>
        <v>111.99425398675292</v>
      </c>
      <c r="F143" s="62">
        <f t="shared" si="22"/>
        <v>527.99608664099958</v>
      </c>
      <c r="G143" s="63" t="e">
        <f t="shared" ca="1" si="23"/>
        <v>#NAME?</v>
      </c>
      <c r="H143" s="64" t="e">
        <f t="shared" ca="1" si="24"/>
        <v>#NAME?</v>
      </c>
      <c r="I143" s="65" t="e">
        <f t="shared" ca="1" si="25"/>
        <v>#NAME?</v>
      </c>
      <c r="J143" s="66" t="e">
        <f t="shared" ca="1" si="26"/>
        <v>#NAME?</v>
      </c>
      <c r="K143" s="67" t="e">
        <f t="shared" ref="K143:K206" ca="1" si="37">D143+J143</f>
        <v>#NAME?</v>
      </c>
      <c r="L143" s="66" t="e">
        <f t="shared" ca="1" si="27"/>
        <v>#NAME?</v>
      </c>
      <c r="M143" s="67" t="e">
        <f t="shared" ca="1" si="28"/>
        <v>#NAME?</v>
      </c>
      <c r="N143" s="65" t="e">
        <f t="shared" ca="1" si="29"/>
        <v>#NAME?</v>
      </c>
      <c r="O143" s="65" t="e">
        <f t="shared" ca="1" si="30"/>
        <v>#NAME?</v>
      </c>
      <c r="P143" s="67" t="e">
        <f t="shared" ref="P143:P206" ca="1" si="38">(H143-J143)/(1+$F$10)^($A143/12)</f>
        <v>#NAME?</v>
      </c>
      <c r="Q143" s="65" t="e">
        <f t="shared" ca="1" si="32"/>
        <v>#NAME?</v>
      </c>
      <c r="R143" s="67" t="e">
        <f t="shared" ref="R143:R206" ca="1" si="39">(L143-C143)/(1+$F$10)^($A143/12)</f>
        <v>#NAME?</v>
      </c>
      <c r="S143" s="65" t="e">
        <f t="shared" ref="S143:S206" ca="1" si="40">(O143-C143)/(1+$F$10)^($A143/12)</f>
        <v>#NAME?</v>
      </c>
    </row>
    <row r="144" spans="1:19" s="60" customFormat="1" ht="10.5">
      <c r="A144" s="134">
        <v>130</v>
      </c>
      <c r="B144" s="64">
        <f t="shared" si="35"/>
        <v>41496.983195576118</v>
      </c>
      <c r="C144" s="62">
        <f t="shared" ref="C144:C207" si="41">IF(ROUND(B144,2)&gt;0,$C$6-D144,0)</f>
        <v>733.71008604903852</v>
      </c>
      <c r="D144" s="62">
        <f t="shared" si="36"/>
        <v>169.06384618675273</v>
      </c>
      <c r="E144" s="62">
        <f t="shared" ref="E144:E207" si="42">D144/(1+($F$9/12))^(A144)</f>
        <v>109.69060485376708</v>
      </c>
      <c r="F144" s="62">
        <f t="shared" ref="F144:F207" si="43">(C144+D144)/(1+($F$7))^(A144/12)</f>
        <v>525.80523155461162</v>
      </c>
      <c r="G144" s="63" t="e">
        <f t="shared" ref="G144:G207" ca="1" si="44">$I$3*$F$9/12+I144*$F$9/12</f>
        <v>#NAME?</v>
      </c>
      <c r="H144" s="64" t="e">
        <f t="shared" ref="H144:H207" ca="1" si="45">($I$4*(1+Monatszins($I$5)/12)^A144)</f>
        <v>#NAME?</v>
      </c>
      <c r="I144" s="65" t="e">
        <f t="shared" ref="I144:I207" ca="1" si="46">MAX(C144+D144-H144,0)</f>
        <v>#NAME?</v>
      </c>
      <c r="J144" s="66" t="e">
        <f t="shared" ref="J144:J207" ca="1" si="47">($I$6/12)*(1+Monatszins($I$7)/12)^A144</f>
        <v>#NAME?</v>
      </c>
      <c r="K144" s="67" t="e">
        <f t="shared" ca="1" si="37"/>
        <v>#NAME?</v>
      </c>
      <c r="L144" s="66" t="e">
        <f t="shared" ref="L144:L207" ca="1" si="48">H144-K144</f>
        <v>#NAME?</v>
      </c>
      <c r="M144" s="67" t="e">
        <f t="shared" ref="M144:M207" ca="1" si="49">-K144-($I$8/12*$I$9)+H144</f>
        <v>#NAME?</v>
      </c>
      <c r="N144" s="65" t="e">
        <f t="shared" ref="N144:N207" ca="1" si="50">M144*$I$10</f>
        <v>#NAME?</v>
      </c>
      <c r="O144" s="65" t="e">
        <f t="shared" ref="O144:O207" ca="1" si="51">L144-N144</f>
        <v>#NAME?</v>
      </c>
      <c r="P144" s="67" t="e">
        <f t="shared" ca="1" si="38"/>
        <v>#NAME?</v>
      </c>
      <c r="Q144" s="65" t="e">
        <f t="shared" ref="Q144:Q207" ca="1" si="52">(H144-J144-(H144-J144-($I$8/12*$I$9))*$I$10)/(1+$F$10)^($A144/12)</f>
        <v>#NAME?</v>
      </c>
      <c r="R144" s="67" t="e">
        <f t="shared" ca="1" si="39"/>
        <v>#NAME?</v>
      </c>
      <c r="S144" s="65" t="e">
        <f t="shared" ca="1" si="40"/>
        <v>#NAME?</v>
      </c>
    </row>
    <row r="145" spans="1:19" s="60" customFormat="1" ht="10.5">
      <c r="A145" s="134">
        <v>131</v>
      </c>
      <c r="B145" s="64">
        <f t="shared" ref="B145:B208" si="53">MAX(0,B144-C144)</f>
        <v>40763.273109527079</v>
      </c>
      <c r="C145" s="62">
        <f t="shared" si="41"/>
        <v>736.69931176091359</v>
      </c>
      <c r="D145" s="62">
        <f t="shared" si="36"/>
        <v>166.07462047487763</v>
      </c>
      <c r="E145" s="62">
        <f t="shared" si="42"/>
        <v>107.39318290149363</v>
      </c>
      <c r="F145" s="62">
        <f t="shared" si="43"/>
        <v>523.62346715304295</v>
      </c>
      <c r="G145" s="63" t="e">
        <f t="shared" ca="1" si="44"/>
        <v>#NAME?</v>
      </c>
      <c r="H145" s="64" t="e">
        <f t="shared" ca="1" si="45"/>
        <v>#NAME?</v>
      </c>
      <c r="I145" s="65" t="e">
        <f t="shared" ca="1" si="46"/>
        <v>#NAME?</v>
      </c>
      <c r="J145" s="66" t="e">
        <f t="shared" ca="1" si="47"/>
        <v>#NAME?</v>
      </c>
      <c r="K145" s="67" t="e">
        <f t="shared" ca="1" si="37"/>
        <v>#NAME?</v>
      </c>
      <c r="L145" s="66" t="e">
        <f t="shared" ca="1" si="48"/>
        <v>#NAME?</v>
      </c>
      <c r="M145" s="67" t="e">
        <f t="shared" ca="1" si="49"/>
        <v>#NAME?</v>
      </c>
      <c r="N145" s="65" t="e">
        <f t="shared" ca="1" si="50"/>
        <v>#NAME?</v>
      </c>
      <c r="O145" s="65" t="e">
        <f t="shared" ca="1" si="51"/>
        <v>#NAME?</v>
      </c>
      <c r="P145" s="67" t="e">
        <f t="shared" ca="1" si="38"/>
        <v>#NAME?</v>
      </c>
      <c r="Q145" s="65" t="e">
        <f t="shared" ca="1" si="52"/>
        <v>#NAME?</v>
      </c>
      <c r="R145" s="67" t="e">
        <f t="shared" ca="1" si="39"/>
        <v>#NAME?</v>
      </c>
      <c r="S145" s="65" t="e">
        <f t="shared" ca="1" si="40"/>
        <v>#NAME?</v>
      </c>
    </row>
    <row r="146" spans="1:19" s="60" customFormat="1" ht="10.5">
      <c r="A146" s="134">
        <v>132</v>
      </c>
      <c r="B146" s="64">
        <f t="shared" si="53"/>
        <v>40026.573797766163</v>
      </c>
      <c r="C146" s="62">
        <f t="shared" si="41"/>
        <v>739.70071594835611</v>
      </c>
      <c r="D146" s="62">
        <f t="shared" si="36"/>
        <v>163.07321628743512</v>
      </c>
      <c r="E146" s="62">
        <f t="shared" si="42"/>
        <v>105.10196638866456</v>
      </c>
      <c r="F146" s="62">
        <f t="shared" si="43"/>
        <v>521.45075571561051</v>
      </c>
      <c r="G146" s="63" t="e">
        <f t="shared" ca="1" si="44"/>
        <v>#NAME?</v>
      </c>
      <c r="H146" s="64" t="e">
        <f t="shared" ca="1" si="45"/>
        <v>#NAME?</v>
      </c>
      <c r="I146" s="65" t="e">
        <f t="shared" ca="1" si="46"/>
        <v>#NAME?</v>
      </c>
      <c r="J146" s="66" t="e">
        <f t="shared" ca="1" si="47"/>
        <v>#NAME?</v>
      </c>
      <c r="K146" s="67" t="e">
        <f t="shared" ca="1" si="37"/>
        <v>#NAME?</v>
      </c>
      <c r="L146" s="66" t="e">
        <f t="shared" ca="1" si="48"/>
        <v>#NAME?</v>
      </c>
      <c r="M146" s="67" t="e">
        <f t="shared" ca="1" si="49"/>
        <v>#NAME?</v>
      </c>
      <c r="N146" s="65" t="e">
        <f t="shared" ca="1" si="50"/>
        <v>#NAME?</v>
      </c>
      <c r="O146" s="65" t="e">
        <f t="shared" ca="1" si="51"/>
        <v>#NAME?</v>
      </c>
      <c r="P146" s="67" t="e">
        <f t="shared" ca="1" si="38"/>
        <v>#NAME?</v>
      </c>
      <c r="Q146" s="65" t="e">
        <f t="shared" ca="1" si="52"/>
        <v>#NAME?</v>
      </c>
      <c r="R146" s="67" t="e">
        <f t="shared" ca="1" si="39"/>
        <v>#NAME?</v>
      </c>
      <c r="S146" s="65" t="e">
        <f t="shared" ca="1" si="40"/>
        <v>#NAME?</v>
      </c>
    </row>
    <row r="147" spans="1:19" s="60" customFormat="1" ht="10.5">
      <c r="A147" s="134">
        <v>133</v>
      </c>
      <c r="B147" s="64">
        <f t="shared" si="53"/>
        <v>39286.873081817808</v>
      </c>
      <c r="C147" s="62">
        <f t="shared" si="41"/>
        <v>742.71434822798301</v>
      </c>
      <c r="D147" s="62">
        <f t="shared" si="36"/>
        <v>160.05958400780821</v>
      </c>
      <c r="E147" s="62">
        <f t="shared" si="42"/>
        <v>102.81693364546452</v>
      </c>
      <c r="F147" s="62">
        <f t="shared" si="43"/>
        <v>519.28705967814892</v>
      </c>
      <c r="G147" s="63" t="e">
        <f t="shared" ca="1" si="44"/>
        <v>#NAME?</v>
      </c>
      <c r="H147" s="64" t="e">
        <f t="shared" ca="1" si="45"/>
        <v>#NAME?</v>
      </c>
      <c r="I147" s="65" t="e">
        <f t="shared" ca="1" si="46"/>
        <v>#NAME?</v>
      </c>
      <c r="J147" s="66" t="e">
        <f t="shared" ca="1" si="47"/>
        <v>#NAME?</v>
      </c>
      <c r="K147" s="67" t="e">
        <f t="shared" ca="1" si="37"/>
        <v>#NAME?</v>
      </c>
      <c r="L147" s="66" t="e">
        <f t="shared" ca="1" si="48"/>
        <v>#NAME?</v>
      </c>
      <c r="M147" s="67" t="e">
        <f t="shared" ca="1" si="49"/>
        <v>#NAME?</v>
      </c>
      <c r="N147" s="65" t="e">
        <f t="shared" ca="1" si="50"/>
        <v>#NAME?</v>
      </c>
      <c r="O147" s="65" t="e">
        <f t="shared" ca="1" si="51"/>
        <v>#NAME?</v>
      </c>
      <c r="P147" s="67" t="e">
        <f t="shared" ca="1" si="38"/>
        <v>#NAME?</v>
      </c>
      <c r="Q147" s="65" t="e">
        <f t="shared" ca="1" si="52"/>
        <v>#NAME?</v>
      </c>
      <c r="R147" s="67" t="e">
        <f t="shared" ca="1" si="39"/>
        <v>#NAME?</v>
      </c>
      <c r="S147" s="65" t="e">
        <f t="shared" ca="1" si="40"/>
        <v>#NAME?</v>
      </c>
    </row>
    <row r="148" spans="1:19" s="60" customFormat="1" ht="10.5">
      <c r="A148" s="134">
        <v>134</v>
      </c>
      <c r="B148" s="64">
        <f t="shared" si="53"/>
        <v>38544.158733589822</v>
      </c>
      <c r="C148" s="62">
        <f t="shared" si="41"/>
        <v>745.74025841855553</v>
      </c>
      <c r="D148" s="62">
        <f t="shared" si="36"/>
        <v>157.03367381723569</v>
      </c>
      <c r="E148" s="62">
        <f t="shared" si="42"/>
        <v>100.5380630732928</v>
      </c>
      <c r="F148" s="62">
        <f t="shared" si="43"/>
        <v>517.13234163235995</v>
      </c>
      <c r="G148" s="63" t="e">
        <f t="shared" ca="1" si="44"/>
        <v>#NAME?</v>
      </c>
      <c r="H148" s="64" t="e">
        <f t="shared" ca="1" si="45"/>
        <v>#NAME?</v>
      </c>
      <c r="I148" s="65" t="e">
        <f t="shared" ca="1" si="46"/>
        <v>#NAME?</v>
      </c>
      <c r="J148" s="66" t="e">
        <f t="shared" ca="1" si="47"/>
        <v>#NAME?</v>
      </c>
      <c r="K148" s="67" t="e">
        <f t="shared" ca="1" si="37"/>
        <v>#NAME?</v>
      </c>
      <c r="L148" s="66" t="e">
        <f t="shared" ca="1" si="48"/>
        <v>#NAME?</v>
      </c>
      <c r="M148" s="67" t="e">
        <f t="shared" ca="1" si="49"/>
        <v>#NAME?</v>
      </c>
      <c r="N148" s="65" t="e">
        <f t="shared" ca="1" si="50"/>
        <v>#NAME?</v>
      </c>
      <c r="O148" s="65" t="e">
        <f t="shared" ca="1" si="51"/>
        <v>#NAME?</v>
      </c>
      <c r="P148" s="67" t="e">
        <f t="shared" ca="1" si="38"/>
        <v>#NAME?</v>
      </c>
      <c r="Q148" s="65" t="e">
        <f t="shared" ca="1" si="52"/>
        <v>#NAME?</v>
      </c>
      <c r="R148" s="67" t="e">
        <f t="shared" ca="1" si="39"/>
        <v>#NAME?</v>
      </c>
      <c r="S148" s="65" t="e">
        <f t="shared" ca="1" si="40"/>
        <v>#NAME?</v>
      </c>
    </row>
    <row r="149" spans="1:19" s="60" customFormat="1" ht="10.5">
      <c r="A149" s="134">
        <v>135</v>
      </c>
      <c r="B149" s="64">
        <f t="shared" si="53"/>
        <v>37798.418475171267</v>
      </c>
      <c r="C149" s="62">
        <f t="shared" si="41"/>
        <v>748.77849654180261</v>
      </c>
      <c r="D149" s="62">
        <f t="shared" si="36"/>
        <v>153.99543569398858</v>
      </c>
      <c r="E149" s="62">
        <f t="shared" si="42"/>
        <v>98.265333144526423</v>
      </c>
      <c r="F149" s="62">
        <f t="shared" si="43"/>
        <v>514.9865643251668</v>
      </c>
      <c r="G149" s="63" t="e">
        <f t="shared" ca="1" si="44"/>
        <v>#NAME?</v>
      </c>
      <c r="H149" s="64" t="e">
        <f t="shared" ca="1" si="45"/>
        <v>#NAME?</v>
      </c>
      <c r="I149" s="65" t="e">
        <f t="shared" ca="1" si="46"/>
        <v>#NAME?</v>
      </c>
      <c r="J149" s="66" t="e">
        <f t="shared" ca="1" si="47"/>
        <v>#NAME?</v>
      </c>
      <c r="K149" s="67" t="e">
        <f t="shared" ca="1" si="37"/>
        <v>#NAME?</v>
      </c>
      <c r="L149" s="66" t="e">
        <f t="shared" ca="1" si="48"/>
        <v>#NAME?</v>
      </c>
      <c r="M149" s="67" t="e">
        <f t="shared" ca="1" si="49"/>
        <v>#NAME?</v>
      </c>
      <c r="N149" s="65" t="e">
        <f t="shared" ca="1" si="50"/>
        <v>#NAME?</v>
      </c>
      <c r="O149" s="65" t="e">
        <f t="shared" ca="1" si="51"/>
        <v>#NAME?</v>
      </c>
      <c r="P149" s="67" t="e">
        <f t="shared" ca="1" si="38"/>
        <v>#NAME?</v>
      </c>
      <c r="Q149" s="65" t="e">
        <f t="shared" ca="1" si="52"/>
        <v>#NAME?</v>
      </c>
      <c r="R149" s="67" t="e">
        <f t="shared" ca="1" si="39"/>
        <v>#NAME?</v>
      </c>
      <c r="S149" s="65" t="e">
        <f t="shared" ca="1" si="40"/>
        <v>#NAME?</v>
      </c>
    </row>
    <row r="150" spans="1:19" s="60" customFormat="1" ht="10.5">
      <c r="A150" s="134">
        <v>136</v>
      </c>
      <c r="B150" s="64">
        <f t="shared" si="53"/>
        <v>37049.639978629464</v>
      </c>
      <c r="C150" s="62">
        <f t="shared" si="41"/>
        <v>751.82911282324801</v>
      </c>
      <c r="D150" s="62">
        <f t="shared" si="36"/>
        <v>150.94481941254318</v>
      </c>
      <c r="E150" s="62">
        <f t="shared" si="42"/>
        <v>95.998722402283548</v>
      </c>
      <c r="F150" s="62">
        <f t="shared" si="43"/>
        <v>512.84969065807002</v>
      </c>
      <c r="G150" s="63" t="e">
        <f t="shared" ca="1" si="44"/>
        <v>#NAME?</v>
      </c>
      <c r="H150" s="64" t="e">
        <f t="shared" ca="1" si="45"/>
        <v>#NAME?</v>
      </c>
      <c r="I150" s="65" t="e">
        <f t="shared" ca="1" si="46"/>
        <v>#NAME?</v>
      </c>
      <c r="J150" s="66" t="e">
        <f t="shared" ca="1" si="47"/>
        <v>#NAME?</v>
      </c>
      <c r="K150" s="67" t="e">
        <f t="shared" ca="1" si="37"/>
        <v>#NAME?</v>
      </c>
      <c r="L150" s="66" t="e">
        <f t="shared" ca="1" si="48"/>
        <v>#NAME?</v>
      </c>
      <c r="M150" s="67" t="e">
        <f t="shared" ca="1" si="49"/>
        <v>#NAME?</v>
      </c>
      <c r="N150" s="65" t="e">
        <f t="shared" ca="1" si="50"/>
        <v>#NAME?</v>
      </c>
      <c r="O150" s="65" t="e">
        <f t="shared" ca="1" si="51"/>
        <v>#NAME?</v>
      </c>
      <c r="P150" s="67" t="e">
        <f ca="1">(H150-J150)/(1+$F$10)^($A150/12)</f>
        <v>#NAME?</v>
      </c>
      <c r="Q150" s="65" t="e">
        <f t="shared" ca="1" si="52"/>
        <v>#NAME?</v>
      </c>
      <c r="R150" s="67" t="e">
        <f t="shared" ca="1" si="39"/>
        <v>#NAME?</v>
      </c>
      <c r="S150" s="65" t="e">
        <f t="shared" ca="1" si="40"/>
        <v>#NAME?</v>
      </c>
    </row>
    <row r="151" spans="1:19" s="60" customFormat="1" ht="10.5">
      <c r="A151" s="134">
        <v>137</v>
      </c>
      <c r="B151" s="64">
        <f t="shared" si="53"/>
        <v>36297.810865806219</v>
      </c>
      <c r="C151" s="62">
        <f t="shared" si="41"/>
        <v>754.89215769304042</v>
      </c>
      <c r="D151" s="62">
        <f t="shared" si="36"/>
        <v>147.88177454275075</v>
      </c>
      <c r="E151" s="62">
        <f t="shared" si="42"/>
        <v>93.738209460187832</v>
      </c>
      <c r="F151" s="62">
        <f t="shared" si="43"/>
        <v>510.72168368650557</v>
      </c>
      <c r="G151" s="63" t="e">
        <f t="shared" ca="1" si="44"/>
        <v>#NAME?</v>
      </c>
      <c r="H151" s="64" t="e">
        <f t="shared" ca="1" si="45"/>
        <v>#NAME?</v>
      </c>
      <c r="I151" s="65" t="e">
        <f t="shared" ca="1" si="46"/>
        <v>#NAME?</v>
      </c>
      <c r="J151" s="66" t="e">
        <f t="shared" ca="1" si="47"/>
        <v>#NAME?</v>
      </c>
      <c r="K151" s="67" t="e">
        <f t="shared" ca="1" si="37"/>
        <v>#NAME?</v>
      </c>
      <c r="L151" s="66" t="e">
        <f t="shared" ca="1" si="48"/>
        <v>#NAME?</v>
      </c>
      <c r="M151" s="67" t="e">
        <f t="shared" ca="1" si="49"/>
        <v>#NAME?</v>
      </c>
      <c r="N151" s="65" t="e">
        <f t="shared" ca="1" si="50"/>
        <v>#NAME?</v>
      </c>
      <c r="O151" s="65" t="e">
        <f t="shared" ca="1" si="51"/>
        <v>#NAME?</v>
      </c>
      <c r="P151" s="67" t="e">
        <f t="shared" ca="1" si="38"/>
        <v>#NAME?</v>
      </c>
      <c r="Q151" s="65" t="e">
        <f t="shared" ca="1" si="52"/>
        <v>#NAME?</v>
      </c>
      <c r="R151" s="67" t="e">
        <f t="shared" ca="1" si="39"/>
        <v>#NAME?</v>
      </c>
      <c r="S151" s="65" t="e">
        <f t="shared" ca="1" si="40"/>
        <v>#NAME?</v>
      </c>
    </row>
    <row r="152" spans="1:19" s="60" customFormat="1" ht="10.5">
      <c r="A152" s="134">
        <v>138</v>
      </c>
      <c r="B152" s="64">
        <f t="shared" si="53"/>
        <v>35542.918708113182</v>
      </c>
      <c r="C152" s="62">
        <f t="shared" si="41"/>
        <v>757.96768178678735</v>
      </c>
      <c r="D152" s="62">
        <f t="shared" si="36"/>
        <v>144.80625044900393</v>
      </c>
      <c r="E152" s="62">
        <f t="shared" si="42"/>
        <v>91.483773002133802</v>
      </c>
      <c r="F152" s="62">
        <f t="shared" si="43"/>
        <v>508.60250661920668</v>
      </c>
      <c r="G152" s="63" t="e">
        <f t="shared" ca="1" si="44"/>
        <v>#NAME?</v>
      </c>
      <c r="H152" s="64" t="e">
        <f t="shared" ca="1" si="45"/>
        <v>#NAME?</v>
      </c>
      <c r="I152" s="65" t="e">
        <f t="shared" ca="1" si="46"/>
        <v>#NAME?</v>
      </c>
      <c r="J152" s="66" t="e">
        <f t="shared" ca="1" si="47"/>
        <v>#NAME?</v>
      </c>
      <c r="K152" s="67" t="e">
        <f t="shared" ca="1" si="37"/>
        <v>#NAME?</v>
      </c>
      <c r="L152" s="66" t="e">
        <f t="shared" ca="1" si="48"/>
        <v>#NAME?</v>
      </c>
      <c r="M152" s="67" t="e">
        <f t="shared" ca="1" si="49"/>
        <v>#NAME?</v>
      </c>
      <c r="N152" s="65" t="e">
        <f t="shared" ca="1" si="50"/>
        <v>#NAME?</v>
      </c>
      <c r="O152" s="65" t="e">
        <f t="shared" ca="1" si="51"/>
        <v>#NAME?</v>
      </c>
      <c r="P152" s="67" t="e">
        <f t="shared" ca="1" si="38"/>
        <v>#NAME?</v>
      </c>
      <c r="Q152" s="65" t="e">
        <f t="shared" ca="1" si="52"/>
        <v>#NAME?</v>
      </c>
      <c r="R152" s="67" t="e">
        <f t="shared" ca="1" si="39"/>
        <v>#NAME?</v>
      </c>
      <c r="S152" s="65" t="e">
        <f t="shared" ca="1" si="40"/>
        <v>#NAME?</v>
      </c>
    </row>
    <row r="153" spans="1:19" s="60" customFormat="1" ht="10.5">
      <c r="A153" s="134">
        <v>139</v>
      </c>
      <c r="B153" s="64">
        <f t="shared" si="53"/>
        <v>34784.951026326395</v>
      </c>
      <c r="C153" s="62">
        <f t="shared" si="41"/>
        <v>761.05573594639168</v>
      </c>
      <c r="D153" s="62">
        <f t="shared" si="36"/>
        <v>141.71819628939957</v>
      </c>
      <c r="E153" s="62">
        <f t="shared" si="42"/>
        <v>89.23539178205273</v>
      </c>
      <c r="F153" s="62">
        <f t="shared" si="43"/>
        <v>506.49212281756672</v>
      </c>
      <c r="G153" s="63" t="e">
        <f t="shared" ca="1" si="44"/>
        <v>#NAME?</v>
      </c>
      <c r="H153" s="64" t="e">
        <f t="shared" ca="1" si="45"/>
        <v>#NAME?</v>
      </c>
      <c r="I153" s="65" t="e">
        <f t="shared" ca="1" si="46"/>
        <v>#NAME?</v>
      </c>
      <c r="J153" s="66" t="e">
        <f t="shared" ca="1" si="47"/>
        <v>#NAME?</v>
      </c>
      <c r="K153" s="67" t="e">
        <f t="shared" ca="1" si="37"/>
        <v>#NAME?</v>
      </c>
      <c r="L153" s="66" t="e">
        <f t="shared" ca="1" si="48"/>
        <v>#NAME?</v>
      </c>
      <c r="M153" s="67" t="e">
        <f t="shared" ca="1" si="49"/>
        <v>#NAME?</v>
      </c>
      <c r="N153" s="65" t="e">
        <f t="shared" ca="1" si="50"/>
        <v>#NAME?</v>
      </c>
      <c r="O153" s="65" t="e">
        <f t="shared" ca="1" si="51"/>
        <v>#NAME?</v>
      </c>
      <c r="P153" s="67" t="e">
        <f t="shared" ca="1" si="38"/>
        <v>#NAME?</v>
      </c>
      <c r="Q153" s="65" t="e">
        <f t="shared" ca="1" si="52"/>
        <v>#NAME?</v>
      </c>
      <c r="R153" s="67" t="e">
        <f t="shared" ca="1" si="39"/>
        <v>#NAME?</v>
      </c>
      <c r="S153" s="65" t="e">
        <f t="shared" ca="1" si="40"/>
        <v>#NAME?</v>
      </c>
    </row>
    <row r="154" spans="1:19" s="60" customFormat="1" ht="10.5">
      <c r="A154" s="134">
        <v>140</v>
      </c>
      <c r="B154" s="64">
        <f t="shared" si="53"/>
        <v>34023.895290380002</v>
      </c>
      <c r="C154" s="62">
        <f t="shared" si="41"/>
        <v>764.15637122089288</v>
      </c>
      <c r="D154" s="62">
        <f t="shared" si="36"/>
        <v>138.61756101489837</v>
      </c>
      <c r="E154" s="62">
        <f t="shared" si="42"/>
        <v>86.993044623679324</v>
      </c>
      <c r="F154" s="62">
        <f t="shared" si="43"/>
        <v>504.39049579500738</v>
      </c>
      <c r="G154" s="63" t="e">
        <f t="shared" ca="1" si="44"/>
        <v>#NAME?</v>
      </c>
      <c r="H154" s="64" t="e">
        <f t="shared" ca="1" si="45"/>
        <v>#NAME?</v>
      </c>
      <c r="I154" s="65" t="e">
        <f t="shared" ca="1" si="46"/>
        <v>#NAME?</v>
      </c>
      <c r="J154" s="66" t="e">
        <f t="shared" ca="1" si="47"/>
        <v>#NAME?</v>
      </c>
      <c r="K154" s="67" t="e">
        <f t="shared" ca="1" si="37"/>
        <v>#NAME?</v>
      </c>
      <c r="L154" s="66" t="e">
        <f t="shared" ca="1" si="48"/>
        <v>#NAME?</v>
      </c>
      <c r="M154" s="67" t="e">
        <f t="shared" ca="1" si="49"/>
        <v>#NAME?</v>
      </c>
      <c r="N154" s="65" t="e">
        <f t="shared" ca="1" si="50"/>
        <v>#NAME?</v>
      </c>
      <c r="O154" s="65" t="e">
        <f t="shared" ca="1" si="51"/>
        <v>#NAME?</v>
      </c>
      <c r="P154" s="67" t="e">
        <f t="shared" ca="1" si="38"/>
        <v>#NAME?</v>
      </c>
      <c r="Q154" s="65" t="e">
        <f t="shared" ca="1" si="52"/>
        <v>#NAME?</v>
      </c>
      <c r="R154" s="67" t="e">
        <f t="shared" ca="1" si="39"/>
        <v>#NAME?</v>
      </c>
      <c r="S154" s="65" t="e">
        <f t="shared" ca="1" si="40"/>
        <v>#NAME?</v>
      </c>
    </row>
    <row r="155" spans="1:19" s="60" customFormat="1" ht="10.5">
      <c r="A155" s="134">
        <v>141</v>
      </c>
      <c r="B155" s="64">
        <f t="shared" si="53"/>
        <v>33259.738919159106</v>
      </c>
      <c r="C155" s="62">
        <f t="shared" si="41"/>
        <v>767.26963886731028</v>
      </c>
      <c r="D155" s="62">
        <f t="shared" si="36"/>
        <v>135.50429336848089</v>
      </c>
      <c r="E155" s="62">
        <f t="shared" si="42"/>
        <v>84.756710420319365</v>
      </c>
      <c r="F155" s="62">
        <f t="shared" si="43"/>
        <v>502.29758921634613</v>
      </c>
      <c r="G155" s="63" t="e">
        <f t="shared" ca="1" si="44"/>
        <v>#NAME?</v>
      </c>
      <c r="H155" s="64" t="e">
        <f t="shared" ca="1" si="45"/>
        <v>#NAME?</v>
      </c>
      <c r="I155" s="65" t="e">
        <f t="shared" ca="1" si="46"/>
        <v>#NAME?</v>
      </c>
      <c r="J155" s="66" t="e">
        <f t="shared" ca="1" si="47"/>
        <v>#NAME?</v>
      </c>
      <c r="K155" s="67" t="e">
        <f t="shared" ca="1" si="37"/>
        <v>#NAME?</v>
      </c>
      <c r="L155" s="66" t="e">
        <f t="shared" ca="1" si="48"/>
        <v>#NAME?</v>
      </c>
      <c r="M155" s="67" t="e">
        <f t="shared" ca="1" si="49"/>
        <v>#NAME?</v>
      </c>
      <c r="N155" s="65" t="e">
        <f t="shared" ca="1" si="50"/>
        <v>#NAME?</v>
      </c>
      <c r="O155" s="65" t="e">
        <f t="shared" ca="1" si="51"/>
        <v>#NAME?</v>
      </c>
      <c r="P155" s="67" t="e">
        <f t="shared" ca="1" si="38"/>
        <v>#NAME?</v>
      </c>
      <c r="Q155" s="65" t="e">
        <f t="shared" ca="1" si="52"/>
        <v>#NAME?</v>
      </c>
      <c r="R155" s="67" t="e">
        <f t="shared" ca="1" si="39"/>
        <v>#NAME?</v>
      </c>
      <c r="S155" s="65" t="e">
        <f t="shared" ca="1" si="40"/>
        <v>#NAME?</v>
      </c>
    </row>
    <row r="156" spans="1:19" s="60" customFormat="1" ht="10.5">
      <c r="A156" s="134">
        <v>142</v>
      </c>
      <c r="B156" s="64">
        <f t="shared" si="53"/>
        <v>32492.469280291796</v>
      </c>
      <c r="C156" s="62">
        <f t="shared" si="41"/>
        <v>770.39559035149091</v>
      </c>
      <c r="D156" s="62">
        <f t="shared" si="36"/>
        <v>132.37834188430031</v>
      </c>
      <c r="E156" s="62">
        <f t="shared" si="42"/>
        <v>82.526368134617869</v>
      </c>
      <c r="F156" s="62">
        <f t="shared" si="43"/>
        <v>500.21336689716964</v>
      </c>
      <c r="G156" s="63" t="e">
        <f t="shared" ca="1" si="44"/>
        <v>#NAME?</v>
      </c>
      <c r="H156" s="64" t="e">
        <f t="shared" ca="1" si="45"/>
        <v>#NAME?</v>
      </c>
      <c r="I156" s="65" t="e">
        <f t="shared" ca="1" si="46"/>
        <v>#NAME?</v>
      </c>
      <c r="J156" s="66" t="e">
        <f t="shared" ca="1" si="47"/>
        <v>#NAME?</v>
      </c>
      <c r="K156" s="67" t="e">
        <f t="shared" ca="1" si="37"/>
        <v>#NAME?</v>
      </c>
      <c r="L156" s="66" t="e">
        <f t="shared" ca="1" si="48"/>
        <v>#NAME?</v>
      </c>
      <c r="M156" s="67" t="e">
        <f t="shared" ca="1" si="49"/>
        <v>#NAME?</v>
      </c>
      <c r="N156" s="65" t="e">
        <f t="shared" ca="1" si="50"/>
        <v>#NAME?</v>
      </c>
      <c r="O156" s="65" t="e">
        <f t="shared" ca="1" si="51"/>
        <v>#NAME?</v>
      </c>
      <c r="P156" s="67" t="e">
        <f t="shared" ca="1" si="38"/>
        <v>#NAME?</v>
      </c>
      <c r="Q156" s="65" t="e">
        <f t="shared" ca="1" si="52"/>
        <v>#NAME?</v>
      </c>
      <c r="R156" s="67" t="e">
        <f t="shared" ca="1" si="39"/>
        <v>#NAME?</v>
      </c>
      <c r="S156" s="65" t="e">
        <f t="shared" ca="1" si="40"/>
        <v>#NAME?</v>
      </c>
    </row>
    <row r="157" spans="1:19" s="60" customFormat="1" ht="10.5">
      <c r="A157" s="134">
        <v>143</v>
      </c>
      <c r="B157" s="64">
        <f t="shared" si="53"/>
        <v>31722.073689940305</v>
      </c>
      <c r="C157" s="62">
        <f t="shared" si="41"/>
        <v>773.53427734895968</v>
      </c>
      <c r="D157" s="62">
        <f t="shared" si="36"/>
        <v>129.23965488683149</v>
      </c>
      <c r="E157" s="62">
        <f t="shared" si="42"/>
        <v>80.301996798328204</v>
      </c>
      <c r="F157" s="62">
        <f t="shared" si="43"/>
        <v>498.13779280320648</v>
      </c>
      <c r="G157" s="63" t="e">
        <f t="shared" ca="1" si="44"/>
        <v>#NAME?</v>
      </c>
      <c r="H157" s="64" t="e">
        <f t="shared" ca="1" si="45"/>
        <v>#NAME?</v>
      </c>
      <c r="I157" s="65" t="e">
        <f t="shared" ca="1" si="46"/>
        <v>#NAME?</v>
      </c>
      <c r="J157" s="66" t="e">
        <f t="shared" ca="1" si="47"/>
        <v>#NAME?</v>
      </c>
      <c r="K157" s="67" t="e">
        <f t="shared" ca="1" si="37"/>
        <v>#NAME?</v>
      </c>
      <c r="L157" s="66" t="e">
        <f t="shared" ca="1" si="48"/>
        <v>#NAME?</v>
      </c>
      <c r="M157" s="67" t="e">
        <f t="shared" ca="1" si="49"/>
        <v>#NAME?</v>
      </c>
      <c r="N157" s="65" t="e">
        <f t="shared" ca="1" si="50"/>
        <v>#NAME?</v>
      </c>
      <c r="O157" s="65" t="e">
        <f t="shared" ca="1" si="51"/>
        <v>#NAME?</v>
      </c>
      <c r="P157" s="67" t="e">
        <f t="shared" ca="1" si="38"/>
        <v>#NAME?</v>
      </c>
      <c r="Q157" s="65" t="e">
        <f t="shared" ca="1" si="52"/>
        <v>#NAME?</v>
      </c>
      <c r="R157" s="67" t="e">
        <f t="shared" ca="1" si="39"/>
        <v>#NAME?</v>
      </c>
      <c r="S157" s="65" t="e">
        <f t="shared" ca="1" si="40"/>
        <v>#NAME?</v>
      </c>
    </row>
    <row r="158" spans="1:19" s="60" customFormat="1" ht="10.5">
      <c r="A158" s="134">
        <v>144</v>
      </c>
      <c r="B158" s="64">
        <f t="shared" si="53"/>
        <v>30948.539412591344</v>
      </c>
      <c r="C158" s="62">
        <f t="shared" si="41"/>
        <v>776.68575174577438</v>
      </c>
      <c r="D158" s="62">
        <f t="shared" si="36"/>
        <v>126.08818049001684</v>
      </c>
      <c r="E158" s="62">
        <f t="shared" si="42"/>
        <v>78.083575512082007</v>
      </c>
      <c r="F158" s="62">
        <f t="shared" si="43"/>
        <v>496.07083104970565</v>
      </c>
      <c r="G158" s="63" t="e">
        <f t="shared" ca="1" si="44"/>
        <v>#NAME?</v>
      </c>
      <c r="H158" s="64" t="e">
        <f t="shared" ca="1" si="45"/>
        <v>#NAME?</v>
      </c>
      <c r="I158" s="65" t="e">
        <f t="shared" ca="1" si="46"/>
        <v>#NAME?</v>
      </c>
      <c r="J158" s="66" t="e">
        <f t="shared" ca="1" si="47"/>
        <v>#NAME?</v>
      </c>
      <c r="K158" s="67" t="e">
        <f t="shared" ca="1" si="37"/>
        <v>#NAME?</v>
      </c>
      <c r="L158" s="66" t="e">
        <f t="shared" ca="1" si="48"/>
        <v>#NAME?</v>
      </c>
      <c r="M158" s="67" t="e">
        <f t="shared" ca="1" si="49"/>
        <v>#NAME?</v>
      </c>
      <c r="N158" s="65" t="e">
        <f t="shared" ca="1" si="50"/>
        <v>#NAME?</v>
      </c>
      <c r="O158" s="65" t="e">
        <f t="shared" ca="1" si="51"/>
        <v>#NAME?</v>
      </c>
      <c r="P158" s="67" t="e">
        <f t="shared" ca="1" si="38"/>
        <v>#NAME?</v>
      </c>
      <c r="Q158" s="65" t="e">
        <f t="shared" ca="1" si="52"/>
        <v>#NAME?</v>
      </c>
      <c r="R158" s="67" t="e">
        <f t="shared" ca="1" si="39"/>
        <v>#NAME?</v>
      </c>
      <c r="S158" s="65" t="e">
        <f t="shared" ca="1" si="40"/>
        <v>#NAME?</v>
      </c>
    </row>
    <row r="159" spans="1:19" s="60" customFormat="1" ht="10.5">
      <c r="A159" s="134">
        <v>145</v>
      </c>
      <c r="B159" s="64">
        <f t="shared" si="53"/>
        <v>30171.853660845569</v>
      </c>
      <c r="C159" s="62">
        <f t="shared" si="41"/>
        <v>779.85006563938259</v>
      </c>
      <c r="D159" s="62">
        <f t="shared" si="36"/>
        <v>122.92386659640857</v>
      </c>
      <c r="E159" s="62">
        <f t="shared" si="42"/>
        <v>75.871083445159556</v>
      </c>
      <c r="F159" s="62">
        <f t="shared" si="43"/>
        <v>494.01244590081552</v>
      </c>
      <c r="G159" s="63" t="e">
        <f t="shared" ca="1" si="44"/>
        <v>#NAME?</v>
      </c>
      <c r="H159" s="64" t="e">
        <f t="shared" ca="1" si="45"/>
        <v>#NAME?</v>
      </c>
      <c r="I159" s="65" t="e">
        <f t="shared" ca="1" si="46"/>
        <v>#NAME?</v>
      </c>
      <c r="J159" s="66" t="e">
        <f t="shared" ca="1" si="47"/>
        <v>#NAME?</v>
      </c>
      <c r="K159" s="67" t="e">
        <f t="shared" ca="1" si="37"/>
        <v>#NAME?</v>
      </c>
      <c r="L159" s="66" t="e">
        <f t="shared" ca="1" si="48"/>
        <v>#NAME?</v>
      </c>
      <c r="M159" s="67" t="e">
        <f t="shared" ca="1" si="49"/>
        <v>#NAME?</v>
      </c>
      <c r="N159" s="65" t="e">
        <f t="shared" ca="1" si="50"/>
        <v>#NAME?</v>
      </c>
      <c r="O159" s="65" t="e">
        <f t="shared" ca="1" si="51"/>
        <v>#NAME?</v>
      </c>
      <c r="P159" s="67" t="e">
        <f t="shared" ca="1" si="38"/>
        <v>#NAME?</v>
      </c>
      <c r="Q159" s="65" t="e">
        <f t="shared" ca="1" si="52"/>
        <v>#NAME?</v>
      </c>
      <c r="R159" s="67" t="e">
        <f t="shared" ca="1" si="39"/>
        <v>#NAME?</v>
      </c>
      <c r="S159" s="65" t="e">
        <f t="shared" ca="1" si="40"/>
        <v>#NAME?</v>
      </c>
    </row>
    <row r="160" spans="1:19" s="60" customFormat="1" ht="10.5">
      <c r="A160" s="134">
        <v>146</v>
      </c>
      <c r="B160" s="64">
        <f t="shared" si="53"/>
        <v>29392.003595206188</v>
      </c>
      <c r="C160" s="62">
        <f t="shared" si="41"/>
        <v>783.02727133948383</v>
      </c>
      <c r="D160" s="62">
        <f t="shared" si="36"/>
        <v>119.74666089630745</v>
      </c>
      <c r="E160" s="62">
        <f t="shared" si="42"/>
        <v>73.664499835261381</v>
      </c>
      <c r="F160" s="62">
        <f t="shared" si="43"/>
        <v>491.96260176896567</v>
      </c>
      <c r="G160" s="63" t="e">
        <f t="shared" ca="1" si="44"/>
        <v>#NAME?</v>
      </c>
      <c r="H160" s="64" t="e">
        <f t="shared" ca="1" si="45"/>
        <v>#NAME?</v>
      </c>
      <c r="I160" s="65" t="e">
        <f t="shared" ca="1" si="46"/>
        <v>#NAME?</v>
      </c>
      <c r="J160" s="66" t="e">
        <f t="shared" ca="1" si="47"/>
        <v>#NAME?</v>
      </c>
      <c r="K160" s="67" t="e">
        <f t="shared" ca="1" si="37"/>
        <v>#NAME?</v>
      </c>
      <c r="L160" s="66" t="e">
        <f t="shared" ca="1" si="48"/>
        <v>#NAME?</v>
      </c>
      <c r="M160" s="67" t="e">
        <f t="shared" ca="1" si="49"/>
        <v>#NAME?</v>
      </c>
      <c r="N160" s="65" t="e">
        <f t="shared" ca="1" si="50"/>
        <v>#NAME?</v>
      </c>
      <c r="O160" s="65" t="e">
        <f t="shared" ca="1" si="51"/>
        <v>#NAME?</v>
      </c>
      <c r="P160" s="67" t="e">
        <f t="shared" ca="1" si="38"/>
        <v>#NAME?</v>
      </c>
      <c r="Q160" s="65" t="e">
        <f t="shared" ca="1" si="52"/>
        <v>#NAME?</v>
      </c>
      <c r="R160" s="67" t="e">
        <f t="shared" ca="1" si="39"/>
        <v>#NAME?</v>
      </c>
      <c r="S160" s="65" t="e">
        <f t="shared" ca="1" si="40"/>
        <v>#NAME?</v>
      </c>
    </row>
    <row r="161" spans="1:19" s="60" customFormat="1" ht="10.5">
      <c r="A161" s="134">
        <v>147</v>
      </c>
      <c r="B161" s="64">
        <f t="shared" si="53"/>
        <v>28608.976323866704</v>
      </c>
      <c r="C161" s="62">
        <f t="shared" si="41"/>
        <v>786.21742136889327</v>
      </c>
      <c r="D161" s="62">
        <f t="shared" si="36"/>
        <v>116.55651086689798</v>
      </c>
      <c r="E161" s="62">
        <f t="shared" si="42"/>
        <v>71.463803988280119</v>
      </c>
      <c r="F161" s="62">
        <f t="shared" si="43"/>
        <v>489.92126321425189</v>
      </c>
      <c r="G161" s="63" t="e">
        <f t="shared" ca="1" si="44"/>
        <v>#NAME?</v>
      </c>
      <c r="H161" s="64" t="e">
        <f t="shared" ca="1" si="45"/>
        <v>#NAME?</v>
      </c>
      <c r="I161" s="65" t="e">
        <f t="shared" ca="1" si="46"/>
        <v>#NAME?</v>
      </c>
      <c r="J161" s="66" t="e">
        <f t="shared" ca="1" si="47"/>
        <v>#NAME?</v>
      </c>
      <c r="K161" s="67" t="e">
        <f t="shared" ca="1" si="37"/>
        <v>#NAME?</v>
      </c>
      <c r="L161" s="66" t="e">
        <f t="shared" ca="1" si="48"/>
        <v>#NAME?</v>
      </c>
      <c r="M161" s="67" t="e">
        <f t="shared" ca="1" si="49"/>
        <v>#NAME?</v>
      </c>
      <c r="N161" s="65" t="e">
        <f t="shared" ca="1" si="50"/>
        <v>#NAME?</v>
      </c>
      <c r="O161" s="65" t="e">
        <f t="shared" ca="1" si="51"/>
        <v>#NAME?</v>
      </c>
      <c r="P161" s="67" t="e">
        <f t="shared" ca="1" si="38"/>
        <v>#NAME?</v>
      </c>
      <c r="Q161" s="65" t="e">
        <f t="shared" ca="1" si="52"/>
        <v>#NAME?</v>
      </c>
      <c r="R161" s="67" t="e">
        <f t="shared" ca="1" si="39"/>
        <v>#NAME?</v>
      </c>
      <c r="S161" s="65" t="e">
        <f t="shared" ca="1" si="40"/>
        <v>#NAME?</v>
      </c>
    </row>
    <row r="162" spans="1:19" s="60" customFormat="1" ht="10.5">
      <c r="A162" s="134">
        <v>148</v>
      </c>
      <c r="B162" s="64">
        <f t="shared" si="53"/>
        <v>27822.758902497812</v>
      </c>
      <c r="C162" s="62">
        <f t="shared" si="41"/>
        <v>789.42056846441096</v>
      </c>
      <c r="D162" s="62">
        <f t="shared" si="36"/>
        <v>113.35336377138029</v>
      </c>
      <c r="E162" s="62">
        <f t="shared" si="42"/>
        <v>69.268975278073611</v>
      </c>
      <c r="F162" s="62">
        <f t="shared" si="43"/>
        <v>487.88839494382393</v>
      </c>
      <c r="G162" s="63" t="e">
        <f t="shared" ca="1" si="44"/>
        <v>#NAME?</v>
      </c>
      <c r="H162" s="64" t="e">
        <f t="shared" ca="1" si="45"/>
        <v>#NAME?</v>
      </c>
      <c r="I162" s="65" t="e">
        <f t="shared" ca="1" si="46"/>
        <v>#NAME?</v>
      </c>
      <c r="J162" s="66" t="e">
        <f t="shared" ca="1" si="47"/>
        <v>#NAME?</v>
      </c>
      <c r="K162" s="67" t="e">
        <f t="shared" ca="1" si="37"/>
        <v>#NAME?</v>
      </c>
      <c r="L162" s="66" t="e">
        <f t="shared" ca="1" si="48"/>
        <v>#NAME?</v>
      </c>
      <c r="M162" s="67" t="e">
        <f t="shared" ca="1" si="49"/>
        <v>#NAME?</v>
      </c>
      <c r="N162" s="65" t="e">
        <f t="shared" ca="1" si="50"/>
        <v>#NAME?</v>
      </c>
      <c r="O162" s="65" t="e">
        <f t="shared" ca="1" si="51"/>
        <v>#NAME?</v>
      </c>
      <c r="P162" s="67" t="e">
        <f t="shared" ca="1" si="38"/>
        <v>#NAME?</v>
      </c>
      <c r="Q162" s="65" t="e">
        <f t="shared" ca="1" si="52"/>
        <v>#NAME?</v>
      </c>
      <c r="R162" s="67" t="e">
        <f t="shared" ca="1" si="39"/>
        <v>#NAME?</v>
      </c>
      <c r="S162" s="65" t="e">
        <f t="shared" ca="1" si="40"/>
        <v>#NAME?</v>
      </c>
    </row>
    <row r="163" spans="1:19" s="60" customFormat="1" ht="10.5">
      <c r="A163" s="134">
        <v>149</v>
      </c>
      <c r="B163" s="64">
        <f t="shared" si="53"/>
        <v>27033.3383340334</v>
      </c>
      <c r="C163" s="62">
        <f t="shared" si="41"/>
        <v>792.63676557769304</v>
      </c>
      <c r="D163" s="62">
        <f t="shared" si="36"/>
        <v>110.13716665809824</v>
      </c>
      <c r="E163" s="62">
        <f t="shared" si="42"/>
        <v>67.079993146238394</v>
      </c>
      <c r="F163" s="62">
        <f t="shared" si="43"/>
        <v>485.86396181127486</v>
      </c>
      <c r="G163" s="63" t="e">
        <f t="shared" ca="1" si="44"/>
        <v>#NAME?</v>
      </c>
      <c r="H163" s="64" t="e">
        <f t="shared" ca="1" si="45"/>
        <v>#NAME?</v>
      </c>
      <c r="I163" s="65" t="e">
        <f t="shared" ca="1" si="46"/>
        <v>#NAME?</v>
      </c>
      <c r="J163" s="66" t="e">
        <f t="shared" ca="1" si="47"/>
        <v>#NAME?</v>
      </c>
      <c r="K163" s="67" t="e">
        <f t="shared" ca="1" si="37"/>
        <v>#NAME?</v>
      </c>
      <c r="L163" s="66" t="e">
        <f t="shared" ca="1" si="48"/>
        <v>#NAME?</v>
      </c>
      <c r="M163" s="67" t="e">
        <f t="shared" ca="1" si="49"/>
        <v>#NAME?</v>
      </c>
      <c r="N163" s="65" t="e">
        <f t="shared" ca="1" si="50"/>
        <v>#NAME?</v>
      </c>
      <c r="O163" s="65" t="e">
        <f t="shared" ca="1" si="51"/>
        <v>#NAME?</v>
      </c>
      <c r="P163" s="67" t="e">
        <f t="shared" ca="1" si="38"/>
        <v>#NAME?</v>
      </c>
      <c r="Q163" s="65" t="e">
        <f t="shared" ca="1" si="52"/>
        <v>#NAME?</v>
      </c>
      <c r="R163" s="67" t="e">
        <f t="shared" ca="1" si="39"/>
        <v>#NAME?</v>
      </c>
      <c r="S163" s="65" t="e">
        <f t="shared" ca="1" si="40"/>
        <v>#NAME?</v>
      </c>
    </row>
    <row r="164" spans="1:19" s="60" customFormat="1" ht="10.5">
      <c r="A164" s="134">
        <v>150</v>
      </c>
      <c r="B164" s="64">
        <f t="shared" si="53"/>
        <v>26240.701568455708</v>
      </c>
      <c r="C164" s="62">
        <f t="shared" si="41"/>
        <v>795.86606587612721</v>
      </c>
      <c r="D164" s="62">
        <f t="shared" si="36"/>
        <v>106.90786635966406</v>
      </c>
      <c r="E164" s="62">
        <f t="shared" si="42"/>
        <v>64.896837101884017</v>
      </c>
      <c r="F164" s="62">
        <f t="shared" si="43"/>
        <v>483.84792881603278</v>
      </c>
      <c r="G164" s="63" t="e">
        <f t="shared" ca="1" si="44"/>
        <v>#NAME?</v>
      </c>
      <c r="H164" s="64" t="e">
        <f t="shared" ca="1" si="45"/>
        <v>#NAME?</v>
      </c>
      <c r="I164" s="65" t="e">
        <f t="shared" ca="1" si="46"/>
        <v>#NAME?</v>
      </c>
      <c r="J164" s="66" t="e">
        <f t="shared" ca="1" si="47"/>
        <v>#NAME?</v>
      </c>
      <c r="K164" s="67" t="e">
        <f t="shared" ca="1" si="37"/>
        <v>#NAME?</v>
      </c>
      <c r="L164" s="66" t="e">
        <f t="shared" ca="1" si="48"/>
        <v>#NAME?</v>
      </c>
      <c r="M164" s="67" t="e">
        <f t="shared" ca="1" si="49"/>
        <v>#NAME?</v>
      </c>
      <c r="N164" s="65" t="e">
        <f t="shared" ca="1" si="50"/>
        <v>#NAME?</v>
      </c>
      <c r="O164" s="65" t="e">
        <f t="shared" ca="1" si="51"/>
        <v>#NAME?</v>
      </c>
      <c r="P164" s="67" t="e">
        <f t="shared" ca="1" si="38"/>
        <v>#NAME?</v>
      </c>
      <c r="Q164" s="65" t="e">
        <f t="shared" ca="1" si="52"/>
        <v>#NAME?</v>
      </c>
      <c r="R164" s="67" t="e">
        <f t="shared" ca="1" si="39"/>
        <v>#NAME?</v>
      </c>
      <c r="S164" s="65" t="e">
        <f t="shared" ca="1" si="40"/>
        <v>#NAME?</v>
      </c>
    </row>
    <row r="165" spans="1:19" s="60" customFormat="1" ht="10.5">
      <c r="A165" s="134">
        <v>151</v>
      </c>
      <c r="B165" s="64">
        <f t="shared" si="53"/>
        <v>25444.835502579583</v>
      </c>
      <c r="C165" s="62">
        <f t="shared" si="41"/>
        <v>799.10852274371177</v>
      </c>
      <c r="D165" s="62">
        <f t="shared" si="36"/>
        <v>103.66540949207949</v>
      </c>
      <c r="E165" s="62">
        <f t="shared" si="42"/>
        <v>62.719486721408401</v>
      </c>
      <c r="F165" s="62">
        <f t="shared" si="43"/>
        <v>481.84026110275738</v>
      </c>
      <c r="G165" s="63" t="e">
        <f t="shared" ca="1" si="44"/>
        <v>#NAME?</v>
      </c>
      <c r="H165" s="64" t="e">
        <f t="shared" ca="1" si="45"/>
        <v>#NAME?</v>
      </c>
      <c r="I165" s="65" t="e">
        <f t="shared" ca="1" si="46"/>
        <v>#NAME?</v>
      </c>
      <c r="J165" s="66" t="e">
        <f t="shared" ca="1" si="47"/>
        <v>#NAME?</v>
      </c>
      <c r="K165" s="67" t="e">
        <f t="shared" ca="1" si="37"/>
        <v>#NAME?</v>
      </c>
      <c r="L165" s="66" t="e">
        <f t="shared" ca="1" si="48"/>
        <v>#NAME?</v>
      </c>
      <c r="M165" s="67" t="e">
        <f t="shared" ca="1" si="49"/>
        <v>#NAME?</v>
      </c>
      <c r="N165" s="65" t="e">
        <f t="shared" ca="1" si="50"/>
        <v>#NAME?</v>
      </c>
      <c r="O165" s="65" t="e">
        <f t="shared" ca="1" si="51"/>
        <v>#NAME?</v>
      </c>
      <c r="P165" s="67" t="e">
        <f t="shared" ca="1" si="38"/>
        <v>#NAME?</v>
      </c>
      <c r="Q165" s="65" t="e">
        <f t="shared" ca="1" si="52"/>
        <v>#NAME?</v>
      </c>
      <c r="R165" s="67" t="e">
        <f t="shared" ca="1" si="39"/>
        <v>#NAME?</v>
      </c>
      <c r="S165" s="65" t="e">
        <f t="shared" ca="1" si="40"/>
        <v>#NAME?</v>
      </c>
    </row>
    <row r="166" spans="1:19" s="60" customFormat="1" ht="10.5">
      <c r="A166" s="134">
        <v>152</v>
      </c>
      <c r="B166" s="64">
        <f t="shared" si="53"/>
        <v>24645.726979835872</v>
      </c>
      <c r="C166" s="62">
        <f t="shared" si="41"/>
        <v>802.36418978193797</v>
      </c>
      <c r="D166" s="62">
        <f t="shared" si="36"/>
        <v>100.40974245385323</v>
      </c>
      <c r="E166" s="62">
        <f t="shared" si="42"/>
        <v>60.54792164827343</v>
      </c>
      <c r="F166" s="62">
        <f t="shared" si="43"/>
        <v>479.84092396073555</v>
      </c>
      <c r="G166" s="63" t="e">
        <f t="shared" ca="1" si="44"/>
        <v>#NAME?</v>
      </c>
      <c r="H166" s="64" t="e">
        <f t="shared" ca="1" si="45"/>
        <v>#NAME?</v>
      </c>
      <c r="I166" s="65" t="e">
        <f t="shared" ca="1" si="46"/>
        <v>#NAME?</v>
      </c>
      <c r="J166" s="66" t="e">
        <f t="shared" ca="1" si="47"/>
        <v>#NAME?</v>
      </c>
      <c r="K166" s="67" t="e">
        <f t="shared" ca="1" si="37"/>
        <v>#NAME?</v>
      </c>
      <c r="L166" s="66" t="e">
        <f t="shared" ca="1" si="48"/>
        <v>#NAME?</v>
      </c>
      <c r="M166" s="67" t="e">
        <f t="shared" ca="1" si="49"/>
        <v>#NAME?</v>
      </c>
      <c r="N166" s="65" t="e">
        <f t="shared" ca="1" si="50"/>
        <v>#NAME?</v>
      </c>
      <c r="O166" s="65" t="e">
        <f t="shared" ca="1" si="51"/>
        <v>#NAME?</v>
      </c>
      <c r="P166" s="67" t="e">
        <f t="shared" ca="1" si="38"/>
        <v>#NAME?</v>
      </c>
      <c r="Q166" s="65" t="e">
        <f t="shared" ca="1" si="52"/>
        <v>#NAME?</v>
      </c>
      <c r="R166" s="67" t="e">
        <f t="shared" ca="1" si="39"/>
        <v>#NAME?</v>
      </c>
      <c r="S166" s="65" t="e">
        <f t="shared" ca="1" si="40"/>
        <v>#NAME?</v>
      </c>
    </row>
    <row r="167" spans="1:19" s="60" customFormat="1" ht="10.5">
      <c r="A167" s="134">
        <v>153</v>
      </c>
      <c r="B167" s="64">
        <f t="shared" si="53"/>
        <v>23843.362790053936</v>
      </c>
      <c r="C167" s="62">
        <f t="shared" si="41"/>
        <v>805.63312081067636</v>
      </c>
      <c r="D167" s="62">
        <f t="shared" si="36"/>
        <v>97.140811425114904</v>
      </c>
      <c r="E167" s="62">
        <f t="shared" si="42"/>
        <v>58.382121592781743</v>
      </c>
      <c r="F167" s="62">
        <f t="shared" si="43"/>
        <v>477.84988282328243</v>
      </c>
      <c r="G167" s="63" t="e">
        <f t="shared" ca="1" si="44"/>
        <v>#NAME?</v>
      </c>
      <c r="H167" s="64" t="e">
        <f t="shared" ca="1" si="45"/>
        <v>#NAME?</v>
      </c>
      <c r="I167" s="65" t="e">
        <f t="shared" ca="1" si="46"/>
        <v>#NAME?</v>
      </c>
      <c r="J167" s="66" t="e">
        <f t="shared" ca="1" si="47"/>
        <v>#NAME?</v>
      </c>
      <c r="K167" s="67" t="e">
        <f t="shared" ca="1" si="37"/>
        <v>#NAME?</v>
      </c>
      <c r="L167" s="66" t="e">
        <f t="shared" ca="1" si="48"/>
        <v>#NAME?</v>
      </c>
      <c r="M167" s="67" t="e">
        <f t="shared" ca="1" si="49"/>
        <v>#NAME?</v>
      </c>
      <c r="N167" s="65" t="e">
        <f t="shared" ca="1" si="50"/>
        <v>#NAME?</v>
      </c>
      <c r="O167" s="65" t="e">
        <f t="shared" ca="1" si="51"/>
        <v>#NAME?</v>
      </c>
      <c r="P167" s="67" t="e">
        <f t="shared" ca="1" si="38"/>
        <v>#NAME?</v>
      </c>
      <c r="Q167" s="65" t="e">
        <f t="shared" ca="1" si="52"/>
        <v>#NAME?</v>
      </c>
      <c r="R167" s="67" t="e">
        <f t="shared" ca="1" si="39"/>
        <v>#NAME?</v>
      </c>
      <c r="S167" s="65" t="e">
        <f t="shared" ca="1" si="40"/>
        <v>#NAME?</v>
      </c>
    </row>
    <row r="168" spans="1:19" s="60" customFormat="1" ht="10.5">
      <c r="A168" s="134">
        <v>154</v>
      </c>
      <c r="B168" s="64">
        <f t="shared" si="53"/>
        <v>23037.729669243261</v>
      </c>
      <c r="C168" s="62">
        <f t="shared" si="41"/>
        <v>808.9153698690659</v>
      </c>
      <c r="D168" s="62">
        <f t="shared" si="36"/>
        <v>93.85856236672528</v>
      </c>
      <c r="E168" s="62">
        <f t="shared" si="42"/>
        <v>56.22206633185403</v>
      </c>
      <c r="F168" s="62">
        <f t="shared" si="43"/>
        <v>475.86710326714308</v>
      </c>
      <c r="G168" s="63" t="e">
        <f t="shared" ca="1" si="44"/>
        <v>#NAME?</v>
      </c>
      <c r="H168" s="64" t="e">
        <f t="shared" ca="1" si="45"/>
        <v>#NAME?</v>
      </c>
      <c r="I168" s="65" t="e">
        <f t="shared" ca="1" si="46"/>
        <v>#NAME?</v>
      </c>
      <c r="J168" s="66" t="e">
        <f t="shared" ca="1" si="47"/>
        <v>#NAME?</v>
      </c>
      <c r="K168" s="67" t="e">
        <f t="shared" ca="1" si="37"/>
        <v>#NAME?</v>
      </c>
      <c r="L168" s="66" t="e">
        <f t="shared" ca="1" si="48"/>
        <v>#NAME?</v>
      </c>
      <c r="M168" s="67" t="e">
        <f t="shared" ca="1" si="49"/>
        <v>#NAME?</v>
      </c>
      <c r="N168" s="65" t="e">
        <f t="shared" ca="1" si="50"/>
        <v>#NAME?</v>
      </c>
      <c r="O168" s="65" t="e">
        <f t="shared" ca="1" si="51"/>
        <v>#NAME?</v>
      </c>
      <c r="P168" s="67" t="e">
        <f t="shared" ca="1" si="38"/>
        <v>#NAME?</v>
      </c>
      <c r="Q168" s="65" t="e">
        <f t="shared" ca="1" si="52"/>
        <v>#NAME?</v>
      </c>
      <c r="R168" s="67" t="e">
        <f t="shared" ca="1" si="39"/>
        <v>#NAME?</v>
      </c>
      <c r="S168" s="65" t="e">
        <f t="shared" ca="1" si="40"/>
        <v>#NAME?</v>
      </c>
    </row>
    <row r="169" spans="1:19" s="60" customFormat="1" ht="10.5">
      <c r="A169" s="134">
        <v>155</v>
      </c>
      <c r="B169" s="64">
        <f t="shared" si="53"/>
        <v>22228.814299374197</v>
      </c>
      <c r="C169" s="62">
        <f t="shared" si="41"/>
        <v>812.21099121640816</v>
      </c>
      <c r="D169" s="62">
        <f t="shared" si="36"/>
        <v>90.562941019383032</v>
      </c>
      <c r="E169" s="62">
        <f t="shared" si="42"/>
        <v>54.067735708807135</v>
      </c>
      <c r="F169" s="62">
        <f t="shared" si="43"/>
        <v>473.89255101189804</v>
      </c>
      <c r="G169" s="63" t="e">
        <f t="shared" ca="1" si="44"/>
        <v>#NAME?</v>
      </c>
      <c r="H169" s="64" t="e">
        <f t="shared" ca="1" si="45"/>
        <v>#NAME?</v>
      </c>
      <c r="I169" s="65" t="e">
        <f t="shared" ca="1" si="46"/>
        <v>#NAME?</v>
      </c>
      <c r="J169" s="66" t="e">
        <f t="shared" ca="1" si="47"/>
        <v>#NAME?</v>
      </c>
      <c r="K169" s="67" t="e">
        <f t="shared" ca="1" si="37"/>
        <v>#NAME?</v>
      </c>
      <c r="L169" s="66" t="e">
        <f t="shared" ca="1" si="48"/>
        <v>#NAME?</v>
      </c>
      <c r="M169" s="67" t="e">
        <f t="shared" ca="1" si="49"/>
        <v>#NAME?</v>
      </c>
      <c r="N169" s="65" t="e">
        <f t="shared" ca="1" si="50"/>
        <v>#NAME?</v>
      </c>
      <c r="O169" s="65" t="e">
        <f t="shared" ca="1" si="51"/>
        <v>#NAME?</v>
      </c>
      <c r="P169" s="67" t="e">
        <f t="shared" ca="1" si="38"/>
        <v>#NAME?</v>
      </c>
      <c r="Q169" s="65" t="e">
        <f t="shared" ca="1" si="52"/>
        <v>#NAME?</v>
      </c>
      <c r="R169" s="67" t="e">
        <f t="shared" ca="1" si="39"/>
        <v>#NAME?</v>
      </c>
      <c r="S169" s="65" t="e">
        <f t="shared" ca="1" si="40"/>
        <v>#NAME?</v>
      </c>
    </row>
    <row r="170" spans="1:19" s="60" customFormat="1" ht="10.5">
      <c r="A170" s="134">
        <v>156</v>
      </c>
      <c r="B170" s="64">
        <f t="shared" si="53"/>
        <v>21416.603308157788</v>
      </c>
      <c r="C170" s="62">
        <f t="shared" si="41"/>
        <v>815.52003933306355</v>
      </c>
      <c r="D170" s="62">
        <f t="shared" si="36"/>
        <v>87.253892902727657</v>
      </c>
      <c r="E170" s="62">
        <f t="shared" si="42"/>
        <v>51.919109633132862</v>
      </c>
      <c r="F170" s="62">
        <f t="shared" si="43"/>
        <v>471.92619191936973</v>
      </c>
      <c r="G170" s="63" t="e">
        <f t="shared" ca="1" si="44"/>
        <v>#NAME?</v>
      </c>
      <c r="H170" s="64" t="e">
        <f t="shared" ca="1" si="45"/>
        <v>#NAME?</v>
      </c>
      <c r="I170" s="65" t="e">
        <f t="shared" ca="1" si="46"/>
        <v>#NAME?</v>
      </c>
      <c r="J170" s="66" t="e">
        <f t="shared" ca="1" si="47"/>
        <v>#NAME?</v>
      </c>
      <c r="K170" s="67" t="e">
        <f t="shared" ca="1" si="37"/>
        <v>#NAME?</v>
      </c>
      <c r="L170" s="66" t="e">
        <f t="shared" ca="1" si="48"/>
        <v>#NAME?</v>
      </c>
      <c r="M170" s="67" t="e">
        <f t="shared" ca="1" si="49"/>
        <v>#NAME?</v>
      </c>
      <c r="N170" s="65" t="e">
        <f t="shared" ca="1" si="50"/>
        <v>#NAME?</v>
      </c>
      <c r="O170" s="65" t="e">
        <f t="shared" ca="1" si="51"/>
        <v>#NAME?</v>
      </c>
      <c r="P170" s="67" t="e">
        <f t="shared" ca="1" si="38"/>
        <v>#NAME?</v>
      </c>
      <c r="Q170" s="65" t="e">
        <f t="shared" ca="1" si="52"/>
        <v>#NAME?</v>
      </c>
      <c r="R170" s="67" t="e">
        <f t="shared" ca="1" si="39"/>
        <v>#NAME?</v>
      </c>
      <c r="S170" s="65" t="e">
        <f t="shared" ca="1" si="40"/>
        <v>#NAME?</v>
      </c>
    </row>
    <row r="171" spans="1:19" s="60" customFormat="1" ht="10.5">
      <c r="A171" s="134">
        <v>157</v>
      </c>
      <c r="B171" s="64">
        <f t="shared" si="53"/>
        <v>20601.083268824725</v>
      </c>
      <c r="C171" s="62">
        <f t="shared" si="41"/>
        <v>818.84256892135227</v>
      </c>
      <c r="D171" s="62">
        <f t="shared" si="36"/>
        <v>83.931363314438983</v>
      </c>
      <c r="E171" s="62">
        <f t="shared" si="42"/>
        <v>49.776168080277628</v>
      </c>
      <c r="F171" s="62">
        <f t="shared" si="43"/>
        <v>469.96799199303354</v>
      </c>
      <c r="G171" s="63" t="e">
        <f t="shared" ca="1" si="44"/>
        <v>#NAME?</v>
      </c>
      <c r="H171" s="64" t="e">
        <f t="shared" ca="1" si="45"/>
        <v>#NAME?</v>
      </c>
      <c r="I171" s="65" t="e">
        <f t="shared" ca="1" si="46"/>
        <v>#NAME?</v>
      </c>
      <c r="J171" s="66" t="e">
        <f t="shared" ca="1" si="47"/>
        <v>#NAME?</v>
      </c>
      <c r="K171" s="67" t="e">
        <f t="shared" ca="1" si="37"/>
        <v>#NAME?</v>
      </c>
      <c r="L171" s="66" t="e">
        <f t="shared" ca="1" si="48"/>
        <v>#NAME?</v>
      </c>
      <c r="M171" s="67" t="e">
        <f t="shared" ca="1" si="49"/>
        <v>#NAME?</v>
      </c>
      <c r="N171" s="65" t="e">
        <f t="shared" ca="1" si="50"/>
        <v>#NAME?</v>
      </c>
      <c r="O171" s="65" t="e">
        <f t="shared" ca="1" si="51"/>
        <v>#NAME?</v>
      </c>
      <c r="P171" s="67" t="e">
        <f t="shared" ca="1" si="38"/>
        <v>#NAME?</v>
      </c>
      <c r="Q171" s="65" t="e">
        <f t="shared" ca="1" si="52"/>
        <v>#NAME?</v>
      </c>
      <c r="R171" s="67" t="e">
        <f t="shared" ca="1" si="39"/>
        <v>#NAME?</v>
      </c>
      <c r="S171" s="65" t="e">
        <f t="shared" ca="1" si="40"/>
        <v>#NAME?</v>
      </c>
    </row>
    <row r="172" spans="1:19" s="60" customFormat="1" ht="10.5">
      <c r="A172" s="134">
        <v>158</v>
      </c>
      <c r="B172" s="64">
        <f t="shared" si="53"/>
        <v>19782.240699903374</v>
      </c>
      <c r="C172" s="62">
        <f t="shared" si="41"/>
        <v>822.17863490645846</v>
      </c>
      <c r="D172" s="62">
        <f t="shared" si="36"/>
        <v>80.59529732933278</v>
      </c>
      <c r="E172" s="62">
        <f t="shared" si="42"/>
        <v>47.638891091422607</v>
      </c>
      <c r="F172" s="62">
        <f t="shared" si="43"/>
        <v>468.01791737742826</v>
      </c>
      <c r="G172" s="63" t="e">
        <f t="shared" ca="1" si="44"/>
        <v>#NAME?</v>
      </c>
      <c r="H172" s="64" t="e">
        <f t="shared" ca="1" si="45"/>
        <v>#NAME?</v>
      </c>
      <c r="I172" s="65" t="e">
        <f t="shared" ca="1" si="46"/>
        <v>#NAME?</v>
      </c>
      <c r="J172" s="66" t="e">
        <f t="shared" ca="1" si="47"/>
        <v>#NAME?</v>
      </c>
      <c r="K172" s="67" t="e">
        <f t="shared" ca="1" si="37"/>
        <v>#NAME?</v>
      </c>
      <c r="L172" s="66" t="e">
        <f t="shared" ca="1" si="48"/>
        <v>#NAME?</v>
      </c>
      <c r="M172" s="67" t="e">
        <f t="shared" ca="1" si="49"/>
        <v>#NAME?</v>
      </c>
      <c r="N172" s="65" t="e">
        <f t="shared" ca="1" si="50"/>
        <v>#NAME?</v>
      </c>
      <c r="O172" s="65" t="e">
        <f t="shared" ca="1" si="51"/>
        <v>#NAME?</v>
      </c>
      <c r="P172" s="67" t="e">
        <f t="shared" ca="1" si="38"/>
        <v>#NAME?</v>
      </c>
      <c r="Q172" s="65" t="e">
        <f t="shared" ca="1" si="52"/>
        <v>#NAME?</v>
      </c>
      <c r="R172" s="67" t="e">
        <f t="shared" ca="1" si="39"/>
        <v>#NAME?</v>
      </c>
      <c r="S172" s="65" t="e">
        <f t="shared" ca="1" si="40"/>
        <v>#NAME?</v>
      </c>
    </row>
    <row r="173" spans="1:19" s="60" customFormat="1" ht="10.5">
      <c r="A173" s="134">
        <v>159</v>
      </c>
      <c r="B173" s="64">
        <f t="shared" si="53"/>
        <v>18960.062064996917</v>
      </c>
      <c r="C173" s="62">
        <f t="shared" si="41"/>
        <v>825.52829243733834</v>
      </c>
      <c r="D173" s="62">
        <f t="shared" si="36"/>
        <v>77.245639798452856</v>
      </c>
      <c r="E173" s="62">
        <f t="shared" si="42"/>
        <v>45.507258773264923</v>
      </c>
      <c r="F173" s="62">
        <f t="shared" si="43"/>
        <v>466.07593435757258</v>
      </c>
      <c r="G173" s="63" t="e">
        <f t="shared" ca="1" si="44"/>
        <v>#NAME?</v>
      </c>
      <c r="H173" s="64" t="e">
        <f t="shared" ca="1" si="45"/>
        <v>#NAME?</v>
      </c>
      <c r="I173" s="65" t="e">
        <f t="shared" ca="1" si="46"/>
        <v>#NAME?</v>
      </c>
      <c r="J173" s="66" t="e">
        <f t="shared" ca="1" si="47"/>
        <v>#NAME?</v>
      </c>
      <c r="K173" s="67" t="e">
        <f t="shared" ca="1" si="37"/>
        <v>#NAME?</v>
      </c>
      <c r="L173" s="66" t="e">
        <f t="shared" ca="1" si="48"/>
        <v>#NAME?</v>
      </c>
      <c r="M173" s="67" t="e">
        <f t="shared" ca="1" si="49"/>
        <v>#NAME?</v>
      </c>
      <c r="N173" s="65" t="e">
        <f t="shared" ca="1" si="50"/>
        <v>#NAME?</v>
      </c>
      <c r="O173" s="65" t="e">
        <f t="shared" ca="1" si="51"/>
        <v>#NAME?</v>
      </c>
      <c r="P173" s="67" t="e">
        <f t="shared" ca="1" si="38"/>
        <v>#NAME?</v>
      </c>
      <c r="Q173" s="65" t="e">
        <f t="shared" ca="1" si="52"/>
        <v>#NAME?</v>
      </c>
      <c r="R173" s="67" t="e">
        <f t="shared" ca="1" si="39"/>
        <v>#NAME?</v>
      </c>
      <c r="S173" s="65" t="e">
        <f t="shared" ca="1" si="40"/>
        <v>#NAME?</v>
      </c>
    </row>
    <row r="174" spans="1:19" s="60" customFormat="1" ht="10.5">
      <c r="A174" s="134">
        <v>160</v>
      </c>
      <c r="B174" s="64">
        <f t="shared" si="53"/>
        <v>18134.533772559578</v>
      </c>
      <c r="C174" s="62">
        <f t="shared" si="41"/>
        <v>828.89159688763198</v>
      </c>
      <c r="D174" s="62">
        <f t="shared" si="36"/>
        <v>73.882335348159273</v>
      </c>
      <c r="E174" s="62">
        <f t="shared" si="42"/>
        <v>43.381251297799281</v>
      </c>
      <c r="F174" s="62">
        <f t="shared" si="43"/>
        <v>464.14200935838107</v>
      </c>
      <c r="G174" s="63" t="e">
        <f t="shared" ca="1" si="44"/>
        <v>#NAME?</v>
      </c>
      <c r="H174" s="64" t="e">
        <f t="shared" ca="1" si="45"/>
        <v>#NAME?</v>
      </c>
      <c r="I174" s="65" t="e">
        <f t="shared" ca="1" si="46"/>
        <v>#NAME?</v>
      </c>
      <c r="J174" s="66" t="e">
        <f t="shared" ca="1" si="47"/>
        <v>#NAME?</v>
      </c>
      <c r="K174" s="67" t="e">
        <f t="shared" ca="1" si="37"/>
        <v>#NAME?</v>
      </c>
      <c r="L174" s="66" t="e">
        <f t="shared" ca="1" si="48"/>
        <v>#NAME?</v>
      </c>
      <c r="M174" s="67" t="e">
        <f t="shared" ca="1" si="49"/>
        <v>#NAME?</v>
      </c>
      <c r="N174" s="65" t="e">
        <f t="shared" ca="1" si="50"/>
        <v>#NAME?</v>
      </c>
      <c r="O174" s="65" t="e">
        <f t="shared" ca="1" si="51"/>
        <v>#NAME?</v>
      </c>
      <c r="P174" s="67" t="e">
        <f t="shared" ca="1" si="38"/>
        <v>#NAME?</v>
      </c>
      <c r="Q174" s="65" t="e">
        <f t="shared" ca="1" si="52"/>
        <v>#NAME?</v>
      </c>
      <c r="R174" s="67" t="e">
        <f t="shared" ca="1" si="39"/>
        <v>#NAME?</v>
      </c>
      <c r="S174" s="65" t="e">
        <f t="shared" ca="1" si="40"/>
        <v>#NAME?</v>
      </c>
    </row>
    <row r="175" spans="1:19" s="60" customFormat="1" ht="10.5">
      <c r="A175" s="134">
        <v>161</v>
      </c>
      <c r="B175" s="64">
        <f t="shared" si="53"/>
        <v>17305.642175671946</v>
      </c>
      <c r="C175" s="62">
        <f t="shared" si="41"/>
        <v>832.26860385657812</v>
      </c>
      <c r="D175" s="62">
        <f t="shared" si="36"/>
        <v>70.505328379213111</v>
      </c>
      <c r="E175" s="62">
        <f t="shared" si="42"/>
        <v>41.26084890210052</v>
      </c>
      <c r="F175" s="62">
        <f t="shared" si="43"/>
        <v>462.21610894408394</v>
      </c>
      <c r="G175" s="63" t="e">
        <f t="shared" ca="1" si="44"/>
        <v>#NAME?</v>
      </c>
      <c r="H175" s="64" t="e">
        <f t="shared" ca="1" si="45"/>
        <v>#NAME?</v>
      </c>
      <c r="I175" s="65" t="e">
        <f t="shared" ca="1" si="46"/>
        <v>#NAME?</v>
      </c>
      <c r="J175" s="66" t="e">
        <f t="shared" ca="1" si="47"/>
        <v>#NAME?</v>
      </c>
      <c r="K175" s="67" t="e">
        <f t="shared" ca="1" si="37"/>
        <v>#NAME?</v>
      </c>
      <c r="L175" s="66" t="e">
        <f t="shared" ca="1" si="48"/>
        <v>#NAME?</v>
      </c>
      <c r="M175" s="67" t="e">
        <f t="shared" ca="1" si="49"/>
        <v>#NAME?</v>
      </c>
      <c r="N175" s="65" t="e">
        <f t="shared" ca="1" si="50"/>
        <v>#NAME?</v>
      </c>
      <c r="O175" s="65" t="e">
        <f t="shared" ca="1" si="51"/>
        <v>#NAME?</v>
      </c>
      <c r="P175" s="67" t="e">
        <f t="shared" ca="1" si="38"/>
        <v>#NAME?</v>
      </c>
      <c r="Q175" s="65" t="e">
        <f t="shared" ca="1" si="52"/>
        <v>#NAME?</v>
      </c>
      <c r="R175" s="67" t="e">
        <f t="shared" ca="1" si="39"/>
        <v>#NAME?</v>
      </c>
      <c r="S175" s="65" t="e">
        <f t="shared" ca="1" si="40"/>
        <v>#NAME?</v>
      </c>
    </row>
    <row r="176" spans="1:19" s="60" customFormat="1" ht="10.5">
      <c r="A176" s="134">
        <v>162</v>
      </c>
      <c r="B176" s="64">
        <f t="shared" si="53"/>
        <v>16473.373571815369</v>
      </c>
      <c r="C176" s="62">
        <f t="shared" si="41"/>
        <v>835.65936916993405</v>
      </c>
      <c r="D176" s="62">
        <f t="shared" si="36"/>
        <v>67.114563065857226</v>
      </c>
      <c r="E176" s="62">
        <f t="shared" si="42"/>
        <v>39.146031888106798</v>
      </c>
      <c r="F176" s="62">
        <f t="shared" si="43"/>
        <v>460.29819981764911</v>
      </c>
      <c r="G176" s="63" t="e">
        <f t="shared" ca="1" si="44"/>
        <v>#NAME?</v>
      </c>
      <c r="H176" s="64" t="e">
        <f t="shared" ca="1" si="45"/>
        <v>#NAME?</v>
      </c>
      <c r="I176" s="65" t="e">
        <f t="shared" ca="1" si="46"/>
        <v>#NAME?</v>
      </c>
      <c r="J176" s="66" t="e">
        <f t="shared" ca="1" si="47"/>
        <v>#NAME?</v>
      </c>
      <c r="K176" s="67" t="e">
        <f t="shared" ca="1" si="37"/>
        <v>#NAME?</v>
      </c>
      <c r="L176" s="66" t="e">
        <f t="shared" ca="1" si="48"/>
        <v>#NAME?</v>
      </c>
      <c r="M176" s="67" t="e">
        <f t="shared" ca="1" si="49"/>
        <v>#NAME?</v>
      </c>
      <c r="N176" s="65" t="e">
        <f t="shared" ca="1" si="50"/>
        <v>#NAME?</v>
      </c>
      <c r="O176" s="65" t="e">
        <f t="shared" ca="1" si="51"/>
        <v>#NAME?</v>
      </c>
      <c r="P176" s="67" t="e">
        <f t="shared" ca="1" si="38"/>
        <v>#NAME?</v>
      </c>
      <c r="Q176" s="65" t="e">
        <f t="shared" ca="1" si="52"/>
        <v>#NAME?</v>
      </c>
      <c r="R176" s="67" t="e">
        <f t="shared" ca="1" si="39"/>
        <v>#NAME?</v>
      </c>
      <c r="S176" s="65" t="e">
        <f t="shared" ca="1" si="40"/>
        <v>#NAME?</v>
      </c>
    </row>
    <row r="177" spans="1:19" s="60" customFormat="1" ht="10.5">
      <c r="A177" s="134">
        <v>163</v>
      </c>
      <c r="B177" s="64">
        <f t="shared" si="53"/>
        <v>15637.714202645435</v>
      </c>
      <c r="C177" s="62">
        <f t="shared" si="41"/>
        <v>839.06394888089778</v>
      </c>
      <c r="D177" s="62">
        <f t="shared" si="36"/>
        <v>63.709983354893417</v>
      </c>
      <c r="E177" s="62">
        <f t="shared" si="42"/>
        <v>37.036780622403441</v>
      </c>
      <c r="F177" s="62">
        <f t="shared" si="43"/>
        <v>458.38824882020646</v>
      </c>
      <c r="G177" s="63" t="e">
        <f t="shared" ca="1" si="44"/>
        <v>#NAME?</v>
      </c>
      <c r="H177" s="64" t="e">
        <f t="shared" ca="1" si="45"/>
        <v>#NAME?</v>
      </c>
      <c r="I177" s="65" t="e">
        <f t="shared" ca="1" si="46"/>
        <v>#NAME?</v>
      </c>
      <c r="J177" s="66" t="e">
        <f t="shared" ca="1" si="47"/>
        <v>#NAME?</v>
      </c>
      <c r="K177" s="67" t="e">
        <f t="shared" ca="1" si="37"/>
        <v>#NAME?</v>
      </c>
      <c r="L177" s="66" t="e">
        <f t="shared" ca="1" si="48"/>
        <v>#NAME?</v>
      </c>
      <c r="M177" s="67" t="e">
        <f t="shared" ca="1" si="49"/>
        <v>#NAME?</v>
      </c>
      <c r="N177" s="65" t="e">
        <f t="shared" ca="1" si="50"/>
        <v>#NAME?</v>
      </c>
      <c r="O177" s="65" t="e">
        <f t="shared" ca="1" si="51"/>
        <v>#NAME?</v>
      </c>
      <c r="P177" s="67" t="e">
        <f t="shared" ca="1" si="38"/>
        <v>#NAME?</v>
      </c>
      <c r="Q177" s="65" t="e">
        <f t="shared" ca="1" si="52"/>
        <v>#NAME?</v>
      </c>
      <c r="R177" s="67" t="e">
        <f t="shared" ca="1" si="39"/>
        <v>#NAME?</v>
      </c>
      <c r="S177" s="65" t="e">
        <f t="shared" ca="1" si="40"/>
        <v>#NAME?</v>
      </c>
    </row>
    <row r="178" spans="1:19" s="60" customFormat="1" ht="10.5">
      <c r="A178" s="134">
        <v>164</v>
      </c>
      <c r="B178" s="64">
        <f t="shared" si="53"/>
        <v>14798.650253764537</v>
      </c>
      <c r="C178" s="62">
        <f t="shared" si="41"/>
        <v>842.48239927103532</v>
      </c>
      <c r="D178" s="62">
        <f t="shared" si="36"/>
        <v>60.291532964755845</v>
      </c>
      <c r="E178" s="62">
        <f t="shared" si="42"/>
        <v>34.933075536007735</v>
      </c>
      <c r="F178" s="62">
        <f t="shared" si="43"/>
        <v>456.48622293047464</v>
      </c>
      <c r="G178" s="63" t="e">
        <f t="shared" ca="1" si="44"/>
        <v>#NAME?</v>
      </c>
      <c r="H178" s="64" t="e">
        <f t="shared" ca="1" si="45"/>
        <v>#NAME?</v>
      </c>
      <c r="I178" s="65" t="e">
        <f t="shared" ca="1" si="46"/>
        <v>#NAME?</v>
      </c>
      <c r="J178" s="66" t="e">
        <f t="shared" ca="1" si="47"/>
        <v>#NAME?</v>
      </c>
      <c r="K178" s="67" t="e">
        <f t="shared" ca="1" si="37"/>
        <v>#NAME?</v>
      </c>
      <c r="L178" s="66" t="e">
        <f t="shared" ca="1" si="48"/>
        <v>#NAME?</v>
      </c>
      <c r="M178" s="67" t="e">
        <f t="shared" ca="1" si="49"/>
        <v>#NAME?</v>
      </c>
      <c r="N178" s="65" t="e">
        <f t="shared" ca="1" si="50"/>
        <v>#NAME?</v>
      </c>
      <c r="O178" s="65" t="e">
        <f t="shared" ca="1" si="51"/>
        <v>#NAME?</v>
      </c>
      <c r="P178" s="67" t="e">
        <f t="shared" ca="1" si="38"/>
        <v>#NAME?</v>
      </c>
      <c r="Q178" s="65" t="e">
        <f t="shared" ca="1" si="52"/>
        <v>#NAME?</v>
      </c>
      <c r="R178" s="67" t="e">
        <f t="shared" ca="1" si="39"/>
        <v>#NAME?</v>
      </c>
      <c r="S178" s="65" t="e">
        <f t="shared" ca="1" si="40"/>
        <v>#NAME?</v>
      </c>
    </row>
    <row r="179" spans="1:19" s="60" customFormat="1" ht="10.5">
      <c r="A179" s="134">
        <v>165</v>
      </c>
      <c r="B179" s="64">
        <f t="shared" si="53"/>
        <v>13956.167854493502</v>
      </c>
      <c r="C179" s="62">
        <f t="shared" si="41"/>
        <v>845.9147768512106</v>
      </c>
      <c r="D179" s="62">
        <f t="shared" si="36"/>
        <v>56.859155384580589</v>
      </c>
      <c r="E179" s="62">
        <f t="shared" si="42"/>
        <v>32.834897124154097</v>
      </c>
      <c r="F179" s="62">
        <f t="shared" si="43"/>
        <v>454.59208926419001</v>
      </c>
      <c r="G179" s="63" t="e">
        <f t="shared" ca="1" si="44"/>
        <v>#NAME?</v>
      </c>
      <c r="H179" s="64" t="e">
        <f t="shared" ca="1" si="45"/>
        <v>#NAME?</v>
      </c>
      <c r="I179" s="65" t="e">
        <f t="shared" ca="1" si="46"/>
        <v>#NAME?</v>
      </c>
      <c r="J179" s="66" t="e">
        <f t="shared" ca="1" si="47"/>
        <v>#NAME?</v>
      </c>
      <c r="K179" s="67" t="e">
        <f t="shared" ca="1" si="37"/>
        <v>#NAME?</v>
      </c>
      <c r="L179" s="66" t="e">
        <f t="shared" ca="1" si="48"/>
        <v>#NAME?</v>
      </c>
      <c r="M179" s="67" t="e">
        <f t="shared" ca="1" si="49"/>
        <v>#NAME?</v>
      </c>
      <c r="N179" s="65" t="e">
        <f t="shared" ca="1" si="50"/>
        <v>#NAME?</v>
      </c>
      <c r="O179" s="65" t="e">
        <f t="shared" ca="1" si="51"/>
        <v>#NAME?</v>
      </c>
      <c r="P179" s="67" t="e">
        <f t="shared" ca="1" si="38"/>
        <v>#NAME?</v>
      </c>
      <c r="Q179" s="65" t="e">
        <f t="shared" ca="1" si="52"/>
        <v>#NAME?</v>
      </c>
      <c r="R179" s="67" t="e">
        <f t="shared" ca="1" si="39"/>
        <v>#NAME?</v>
      </c>
      <c r="S179" s="65" t="e">
        <f t="shared" ca="1" si="40"/>
        <v>#NAME?</v>
      </c>
    </row>
    <row r="180" spans="1:19" s="60" customFormat="1" ht="10.5">
      <c r="A180" s="134">
        <v>166</v>
      </c>
      <c r="B180" s="64">
        <f t="shared" si="53"/>
        <v>13110.253077642292</v>
      </c>
      <c r="C180" s="62">
        <f t="shared" si="41"/>
        <v>849.3611383625198</v>
      </c>
      <c r="D180" s="62">
        <f t="shared" si="36"/>
        <v>53.412793873271482</v>
      </c>
      <c r="E180" s="62">
        <f t="shared" si="42"/>
        <v>30.742225946080271</v>
      </c>
      <c r="F180" s="62">
        <f t="shared" si="43"/>
        <v>452.70581507353796</v>
      </c>
      <c r="G180" s="63" t="e">
        <f t="shared" ca="1" si="44"/>
        <v>#NAME?</v>
      </c>
      <c r="H180" s="64" t="e">
        <f t="shared" ca="1" si="45"/>
        <v>#NAME?</v>
      </c>
      <c r="I180" s="65" t="e">
        <f t="shared" ca="1" si="46"/>
        <v>#NAME?</v>
      </c>
      <c r="J180" s="66" t="e">
        <f t="shared" ca="1" si="47"/>
        <v>#NAME?</v>
      </c>
      <c r="K180" s="67" t="e">
        <f t="shared" ca="1" si="37"/>
        <v>#NAME?</v>
      </c>
      <c r="L180" s="66" t="e">
        <f t="shared" ca="1" si="48"/>
        <v>#NAME?</v>
      </c>
      <c r="M180" s="67" t="e">
        <f t="shared" ca="1" si="49"/>
        <v>#NAME?</v>
      </c>
      <c r="N180" s="65" t="e">
        <f t="shared" ca="1" si="50"/>
        <v>#NAME?</v>
      </c>
      <c r="O180" s="65" t="e">
        <f t="shared" ca="1" si="51"/>
        <v>#NAME?</v>
      </c>
      <c r="P180" s="67" t="e">
        <f t="shared" ca="1" si="38"/>
        <v>#NAME?</v>
      </c>
      <c r="Q180" s="65" t="e">
        <f t="shared" ca="1" si="52"/>
        <v>#NAME?</v>
      </c>
      <c r="R180" s="67" t="e">
        <f t="shared" ca="1" si="39"/>
        <v>#NAME?</v>
      </c>
      <c r="S180" s="65" t="e">
        <f t="shared" ca="1" si="40"/>
        <v>#NAME?</v>
      </c>
    </row>
    <row r="181" spans="1:19" s="60" customFormat="1" ht="10.5">
      <c r="A181" s="134">
        <v>167</v>
      </c>
      <c r="B181" s="64">
        <f t="shared" si="53"/>
        <v>12260.891939279772</v>
      </c>
      <c r="C181" s="62">
        <f t="shared" si="41"/>
        <v>852.82154077722907</v>
      </c>
      <c r="D181" s="62">
        <f t="shared" si="36"/>
        <v>49.952391458562104</v>
      </c>
      <c r="E181" s="62">
        <f t="shared" si="42"/>
        <v>28.655042624814083</v>
      </c>
      <c r="F181" s="62">
        <f t="shared" si="43"/>
        <v>450.82736774658702</v>
      </c>
      <c r="G181" s="63" t="e">
        <f t="shared" ca="1" si="44"/>
        <v>#NAME?</v>
      </c>
      <c r="H181" s="64" t="e">
        <f t="shared" ca="1" si="45"/>
        <v>#NAME?</v>
      </c>
      <c r="I181" s="65" t="e">
        <f t="shared" ca="1" si="46"/>
        <v>#NAME?</v>
      </c>
      <c r="J181" s="66" t="e">
        <f t="shared" ca="1" si="47"/>
        <v>#NAME?</v>
      </c>
      <c r="K181" s="67" t="e">
        <f t="shared" ca="1" si="37"/>
        <v>#NAME?</v>
      </c>
      <c r="L181" s="66" t="e">
        <f t="shared" ca="1" si="48"/>
        <v>#NAME?</v>
      </c>
      <c r="M181" s="67" t="e">
        <f t="shared" ca="1" si="49"/>
        <v>#NAME?</v>
      </c>
      <c r="N181" s="65" t="e">
        <f t="shared" ca="1" si="50"/>
        <v>#NAME?</v>
      </c>
      <c r="O181" s="65" t="e">
        <f t="shared" ca="1" si="51"/>
        <v>#NAME?</v>
      </c>
      <c r="P181" s="67" t="e">
        <f t="shared" ca="1" si="38"/>
        <v>#NAME?</v>
      </c>
      <c r="Q181" s="65" t="e">
        <f t="shared" ca="1" si="52"/>
        <v>#NAME?</v>
      </c>
      <c r="R181" s="67" t="e">
        <f t="shared" ca="1" si="39"/>
        <v>#NAME?</v>
      </c>
      <c r="S181" s="65" t="e">
        <f t="shared" ca="1" si="40"/>
        <v>#NAME?</v>
      </c>
    </row>
    <row r="182" spans="1:19" s="60" customFormat="1" ht="10.5">
      <c r="A182" s="134">
        <v>168</v>
      </c>
      <c r="B182" s="64">
        <f t="shared" si="53"/>
        <v>11408.070398502543</v>
      </c>
      <c r="C182" s="62">
        <f t="shared" si="41"/>
        <v>856.29604129971722</v>
      </c>
      <c r="D182" s="62">
        <f t="shared" si="36"/>
        <v>46.477890936073962</v>
      </c>
      <c r="E182" s="62">
        <f t="shared" si="42"/>
        <v>26.573327846960886</v>
      </c>
      <c r="F182" s="62">
        <f t="shared" si="43"/>
        <v>448.95671480672502</v>
      </c>
      <c r="G182" s="63" t="e">
        <f t="shared" ca="1" si="44"/>
        <v>#NAME?</v>
      </c>
      <c r="H182" s="64" t="e">
        <f t="shared" ca="1" si="45"/>
        <v>#NAME?</v>
      </c>
      <c r="I182" s="65" t="e">
        <f t="shared" ca="1" si="46"/>
        <v>#NAME?</v>
      </c>
      <c r="J182" s="66" t="e">
        <f t="shared" ca="1" si="47"/>
        <v>#NAME?</v>
      </c>
      <c r="K182" s="67" t="e">
        <f t="shared" ca="1" si="37"/>
        <v>#NAME?</v>
      </c>
      <c r="L182" s="66" t="e">
        <f t="shared" ca="1" si="48"/>
        <v>#NAME?</v>
      </c>
      <c r="M182" s="67" t="e">
        <f t="shared" ca="1" si="49"/>
        <v>#NAME?</v>
      </c>
      <c r="N182" s="65" t="e">
        <f t="shared" ca="1" si="50"/>
        <v>#NAME?</v>
      </c>
      <c r="O182" s="65" t="e">
        <f t="shared" ca="1" si="51"/>
        <v>#NAME?</v>
      </c>
      <c r="P182" s="67" t="e">
        <f t="shared" ca="1" si="38"/>
        <v>#NAME?</v>
      </c>
      <c r="Q182" s="65" t="e">
        <f t="shared" ca="1" si="52"/>
        <v>#NAME?</v>
      </c>
      <c r="R182" s="67" t="e">
        <f t="shared" ca="1" si="39"/>
        <v>#NAME?</v>
      </c>
      <c r="S182" s="65" t="e">
        <f t="shared" ca="1" si="40"/>
        <v>#NAME?</v>
      </c>
    </row>
    <row r="183" spans="1:19" s="60" customFormat="1" ht="10.5">
      <c r="A183" s="134">
        <v>169</v>
      </c>
      <c r="B183" s="64">
        <f t="shared" si="53"/>
        <v>10551.774357202827</v>
      </c>
      <c r="C183" s="62">
        <f t="shared" si="41"/>
        <v>859.78469736742034</v>
      </c>
      <c r="D183" s="62">
        <f t="shared" si="36"/>
        <v>42.989234868370851</v>
      </c>
      <c r="E183" s="62">
        <f t="shared" si="42"/>
        <v>24.49706236249175</v>
      </c>
      <c r="F183" s="62">
        <f t="shared" si="43"/>
        <v>447.09382391209789</v>
      </c>
      <c r="G183" s="63" t="e">
        <f t="shared" ca="1" si="44"/>
        <v>#NAME?</v>
      </c>
      <c r="H183" s="64" t="e">
        <f t="shared" ca="1" si="45"/>
        <v>#NAME?</v>
      </c>
      <c r="I183" s="65" t="e">
        <f t="shared" ca="1" si="46"/>
        <v>#NAME?</v>
      </c>
      <c r="J183" s="66" t="e">
        <f t="shared" ca="1" si="47"/>
        <v>#NAME?</v>
      </c>
      <c r="K183" s="67" t="e">
        <f t="shared" ca="1" si="37"/>
        <v>#NAME?</v>
      </c>
      <c r="L183" s="66" t="e">
        <f t="shared" ca="1" si="48"/>
        <v>#NAME?</v>
      </c>
      <c r="M183" s="67" t="e">
        <f t="shared" ca="1" si="49"/>
        <v>#NAME?</v>
      </c>
      <c r="N183" s="65" t="e">
        <f t="shared" ca="1" si="50"/>
        <v>#NAME?</v>
      </c>
      <c r="O183" s="65" t="e">
        <f t="shared" ca="1" si="51"/>
        <v>#NAME?</v>
      </c>
      <c r="P183" s="67" t="e">
        <f t="shared" ca="1" si="38"/>
        <v>#NAME?</v>
      </c>
      <c r="Q183" s="65" t="e">
        <f t="shared" ca="1" si="52"/>
        <v>#NAME?</v>
      </c>
      <c r="R183" s="67" t="e">
        <f t="shared" ca="1" si="39"/>
        <v>#NAME?</v>
      </c>
      <c r="S183" s="65" t="e">
        <f t="shared" ca="1" si="40"/>
        <v>#NAME?</v>
      </c>
    </row>
    <row r="184" spans="1:19" s="60" customFormat="1" ht="10.5">
      <c r="A184" s="134">
        <v>170</v>
      </c>
      <c r="B184" s="64">
        <f t="shared" si="53"/>
        <v>9691.9896598354062</v>
      </c>
      <c r="C184" s="62">
        <f t="shared" si="41"/>
        <v>863.28756665178184</v>
      </c>
      <c r="D184" s="62">
        <f t="shared" si="36"/>
        <v>39.486365584009341</v>
      </c>
      <c r="E184" s="62">
        <f t="shared" si="42"/>
        <v>22.426226984532406</v>
      </c>
      <c r="F184" s="62">
        <f t="shared" si="43"/>
        <v>445.2386628550492</v>
      </c>
      <c r="G184" s="63" t="e">
        <f t="shared" ca="1" si="44"/>
        <v>#NAME?</v>
      </c>
      <c r="H184" s="64" t="e">
        <f t="shared" ca="1" si="45"/>
        <v>#NAME?</v>
      </c>
      <c r="I184" s="65" t="e">
        <f t="shared" ca="1" si="46"/>
        <v>#NAME?</v>
      </c>
      <c r="J184" s="66" t="e">
        <f t="shared" ca="1" si="47"/>
        <v>#NAME?</v>
      </c>
      <c r="K184" s="67" t="e">
        <f t="shared" ca="1" si="37"/>
        <v>#NAME?</v>
      </c>
      <c r="L184" s="66" t="e">
        <f t="shared" ca="1" si="48"/>
        <v>#NAME?</v>
      </c>
      <c r="M184" s="67" t="e">
        <f t="shared" ca="1" si="49"/>
        <v>#NAME?</v>
      </c>
      <c r="N184" s="65" t="e">
        <f t="shared" ca="1" si="50"/>
        <v>#NAME?</v>
      </c>
      <c r="O184" s="65" t="e">
        <f t="shared" ca="1" si="51"/>
        <v>#NAME?</v>
      </c>
      <c r="P184" s="67" t="e">
        <f t="shared" ca="1" si="38"/>
        <v>#NAME?</v>
      </c>
      <c r="Q184" s="65" t="e">
        <f t="shared" ca="1" si="52"/>
        <v>#NAME?</v>
      </c>
      <c r="R184" s="67" t="e">
        <f t="shared" ca="1" si="39"/>
        <v>#NAME?</v>
      </c>
      <c r="S184" s="65" t="e">
        <f t="shared" ca="1" si="40"/>
        <v>#NAME?</v>
      </c>
    </row>
    <row r="185" spans="1:19" s="60" customFormat="1" ht="10.5">
      <c r="A185" s="134">
        <v>171</v>
      </c>
      <c r="B185" s="64">
        <f t="shared" si="53"/>
        <v>8828.702093183625</v>
      </c>
      <c r="C185" s="62">
        <f t="shared" si="41"/>
        <v>866.80470705920584</v>
      </c>
      <c r="D185" s="62">
        <f t="shared" si="36"/>
        <v>35.969225176585411</v>
      </c>
      <c r="E185" s="62">
        <f t="shared" si="42"/>
        <v>20.360802589152804</v>
      </c>
      <c r="F185" s="62">
        <f t="shared" si="43"/>
        <v>443.39119956156486</v>
      </c>
      <c r="G185" s="63" t="e">
        <f t="shared" ca="1" si="44"/>
        <v>#NAME?</v>
      </c>
      <c r="H185" s="64" t="e">
        <f t="shared" ca="1" si="45"/>
        <v>#NAME?</v>
      </c>
      <c r="I185" s="65" t="e">
        <f t="shared" ca="1" si="46"/>
        <v>#NAME?</v>
      </c>
      <c r="J185" s="66" t="e">
        <f t="shared" ca="1" si="47"/>
        <v>#NAME?</v>
      </c>
      <c r="K185" s="67" t="e">
        <f t="shared" ca="1" si="37"/>
        <v>#NAME?</v>
      </c>
      <c r="L185" s="66" t="e">
        <f t="shared" ca="1" si="48"/>
        <v>#NAME?</v>
      </c>
      <c r="M185" s="67" t="e">
        <f t="shared" ca="1" si="49"/>
        <v>#NAME?</v>
      </c>
      <c r="N185" s="65" t="e">
        <f t="shared" ca="1" si="50"/>
        <v>#NAME?</v>
      </c>
      <c r="O185" s="65" t="e">
        <f t="shared" ca="1" si="51"/>
        <v>#NAME?</v>
      </c>
      <c r="P185" s="67" t="e">
        <f t="shared" ca="1" si="38"/>
        <v>#NAME?</v>
      </c>
      <c r="Q185" s="65" t="e">
        <f t="shared" ca="1" si="52"/>
        <v>#NAME?</v>
      </c>
      <c r="R185" s="67" t="e">
        <f t="shared" ca="1" si="39"/>
        <v>#NAME?</v>
      </c>
      <c r="S185" s="65" t="e">
        <f t="shared" ca="1" si="40"/>
        <v>#NAME?</v>
      </c>
    </row>
    <row r="186" spans="1:19" s="60" customFormat="1" ht="10.5">
      <c r="A186" s="134">
        <v>172</v>
      </c>
      <c r="B186" s="64">
        <f t="shared" si="53"/>
        <v>7961.8973861244194</v>
      </c>
      <c r="C186" s="62">
        <f t="shared" si="41"/>
        <v>870.33617673201411</v>
      </c>
      <c r="D186" s="62">
        <f t="shared" si="36"/>
        <v>32.437755503777154</v>
      </c>
      <c r="E186" s="62">
        <f t="shared" si="42"/>
        <v>18.300770115157402</v>
      </c>
      <c r="F186" s="62">
        <f t="shared" si="43"/>
        <v>441.551402090718</v>
      </c>
      <c r="G186" s="63" t="e">
        <f t="shared" ca="1" si="44"/>
        <v>#NAME?</v>
      </c>
      <c r="H186" s="64" t="e">
        <f t="shared" ca="1" si="45"/>
        <v>#NAME?</v>
      </c>
      <c r="I186" s="65" t="e">
        <f t="shared" ca="1" si="46"/>
        <v>#NAME?</v>
      </c>
      <c r="J186" s="66" t="e">
        <f t="shared" ca="1" si="47"/>
        <v>#NAME?</v>
      </c>
      <c r="K186" s="67" t="e">
        <f t="shared" ca="1" si="37"/>
        <v>#NAME?</v>
      </c>
      <c r="L186" s="66" t="e">
        <f t="shared" ca="1" si="48"/>
        <v>#NAME?</v>
      </c>
      <c r="M186" s="67" t="e">
        <f t="shared" ca="1" si="49"/>
        <v>#NAME?</v>
      </c>
      <c r="N186" s="65" t="e">
        <f t="shared" ca="1" si="50"/>
        <v>#NAME?</v>
      </c>
      <c r="O186" s="65" t="e">
        <f t="shared" ca="1" si="51"/>
        <v>#NAME?</v>
      </c>
      <c r="P186" s="67" t="e">
        <f t="shared" ca="1" si="38"/>
        <v>#NAME?</v>
      </c>
      <c r="Q186" s="65" t="e">
        <f t="shared" ca="1" si="52"/>
        <v>#NAME?</v>
      </c>
      <c r="R186" s="67" t="e">
        <f t="shared" ca="1" si="39"/>
        <v>#NAME?</v>
      </c>
      <c r="S186" s="65" t="e">
        <f t="shared" ca="1" si="40"/>
        <v>#NAME?</v>
      </c>
    </row>
    <row r="187" spans="1:19" s="60" customFormat="1" ht="10.5">
      <c r="A187" s="134">
        <v>173</v>
      </c>
      <c r="B187" s="64">
        <f t="shared" si="53"/>
        <v>7091.5612093924055</v>
      </c>
      <c r="C187" s="62">
        <f t="shared" si="41"/>
        <v>873.88203404940759</v>
      </c>
      <c r="D187" s="62">
        <f t="shared" si="36"/>
        <v>28.891898186383681</v>
      </c>
      <c r="E187" s="62">
        <f t="shared" si="42"/>
        <v>16.246110563876165</v>
      </c>
      <c r="F187" s="62">
        <f t="shared" si="43"/>
        <v>439.71923863411655</v>
      </c>
      <c r="G187" s="63" t="e">
        <f t="shared" ca="1" si="44"/>
        <v>#NAME?</v>
      </c>
      <c r="H187" s="64" t="e">
        <f t="shared" ca="1" si="45"/>
        <v>#NAME?</v>
      </c>
      <c r="I187" s="65" t="e">
        <f t="shared" ca="1" si="46"/>
        <v>#NAME?</v>
      </c>
      <c r="J187" s="66" t="e">
        <f t="shared" ca="1" si="47"/>
        <v>#NAME?</v>
      </c>
      <c r="K187" s="67" t="e">
        <f t="shared" ca="1" si="37"/>
        <v>#NAME?</v>
      </c>
      <c r="L187" s="66" t="e">
        <f t="shared" ca="1" si="48"/>
        <v>#NAME?</v>
      </c>
      <c r="M187" s="67" t="e">
        <f t="shared" ca="1" si="49"/>
        <v>#NAME?</v>
      </c>
      <c r="N187" s="65" t="e">
        <f t="shared" ca="1" si="50"/>
        <v>#NAME?</v>
      </c>
      <c r="O187" s="65" t="e">
        <f t="shared" ca="1" si="51"/>
        <v>#NAME?</v>
      </c>
      <c r="P187" s="67" t="e">
        <f t="shared" ca="1" si="38"/>
        <v>#NAME?</v>
      </c>
      <c r="Q187" s="65" t="e">
        <f t="shared" ca="1" si="52"/>
        <v>#NAME?</v>
      </c>
      <c r="R187" s="67" t="e">
        <f t="shared" ca="1" si="39"/>
        <v>#NAME?</v>
      </c>
      <c r="S187" s="65" t="e">
        <f t="shared" ca="1" si="40"/>
        <v>#NAME?</v>
      </c>
    </row>
    <row r="188" spans="1:19" s="60" customFormat="1" ht="10.5">
      <c r="A188" s="134">
        <v>174</v>
      </c>
      <c r="B188" s="64">
        <f t="shared" si="53"/>
        <v>6217.679175342998</v>
      </c>
      <c r="C188" s="62">
        <f t="shared" si="41"/>
        <v>877.44233762843123</v>
      </c>
      <c r="D188" s="62">
        <f t="shared" si="36"/>
        <v>25.331594607359989</v>
      </c>
      <c r="E188" s="62">
        <f t="shared" si="42"/>
        <v>14.196804998956253</v>
      </c>
      <c r="F188" s="62">
        <f t="shared" si="43"/>
        <v>437.89467751535346</v>
      </c>
      <c r="G188" s="63" t="e">
        <f t="shared" ca="1" si="44"/>
        <v>#NAME?</v>
      </c>
      <c r="H188" s="64" t="e">
        <f t="shared" ca="1" si="45"/>
        <v>#NAME?</v>
      </c>
      <c r="I188" s="65" t="e">
        <f t="shared" ca="1" si="46"/>
        <v>#NAME?</v>
      </c>
      <c r="J188" s="66" t="e">
        <f t="shared" ca="1" si="47"/>
        <v>#NAME?</v>
      </c>
      <c r="K188" s="67" t="e">
        <f t="shared" ca="1" si="37"/>
        <v>#NAME?</v>
      </c>
      <c r="L188" s="66" t="e">
        <f t="shared" ca="1" si="48"/>
        <v>#NAME?</v>
      </c>
      <c r="M188" s="67" t="e">
        <f t="shared" ca="1" si="49"/>
        <v>#NAME?</v>
      </c>
      <c r="N188" s="65" t="e">
        <f t="shared" ca="1" si="50"/>
        <v>#NAME?</v>
      </c>
      <c r="O188" s="65" t="e">
        <f t="shared" ca="1" si="51"/>
        <v>#NAME?</v>
      </c>
      <c r="P188" s="67" t="e">
        <f t="shared" ca="1" si="38"/>
        <v>#NAME?</v>
      </c>
      <c r="Q188" s="65" t="e">
        <f t="shared" ca="1" si="52"/>
        <v>#NAME?</v>
      </c>
      <c r="R188" s="67" t="e">
        <f t="shared" ca="1" si="39"/>
        <v>#NAME?</v>
      </c>
      <c r="S188" s="65" t="e">
        <f t="shared" ca="1" si="40"/>
        <v>#NAME?</v>
      </c>
    </row>
    <row r="189" spans="1:19" s="60" customFormat="1" ht="10.5">
      <c r="A189" s="134">
        <v>175</v>
      </c>
      <c r="B189" s="64">
        <f t="shared" si="53"/>
        <v>5340.2368377145667</v>
      </c>
      <c r="C189" s="62">
        <f t="shared" si="41"/>
        <v>881.01714632494327</v>
      </c>
      <c r="D189" s="62">
        <f t="shared" si="36"/>
        <v>21.756785910847988</v>
      </c>
      <c r="E189" s="62">
        <f t="shared" si="42"/>
        <v>12.152834546154384</v>
      </c>
      <c r="F189" s="62">
        <f t="shared" si="43"/>
        <v>436.0776871894592</v>
      </c>
      <c r="G189" s="63" t="e">
        <f t="shared" ca="1" si="44"/>
        <v>#NAME?</v>
      </c>
      <c r="H189" s="64" t="e">
        <f t="shared" ca="1" si="45"/>
        <v>#NAME?</v>
      </c>
      <c r="I189" s="65" t="e">
        <f t="shared" ca="1" si="46"/>
        <v>#NAME?</v>
      </c>
      <c r="J189" s="66" t="e">
        <f t="shared" ca="1" si="47"/>
        <v>#NAME?</v>
      </c>
      <c r="K189" s="67" t="e">
        <f t="shared" ca="1" si="37"/>
        <v>#NAME?</v>
      </c>
      <c r="L189" s="66" t="e">
        <f t="shared" ca="1" si="48"/>
        <v>#NAME?</v>
      </c>
      <c r="M189" s="67" t="e">
        <f t="shared" ca="1" si="49"/>
        <v>#NAME?</v>
      </c>
      <c r="N189" s="65" t="e">
        <f t="shared" ca="1" si="50"/>
        <v>#NAME?</v>
      </c>
      <c r="O189" s="65" t="e">
        <f t="shared" ca="1" si="51"/>
        <v>#NAME?</v>
      </c>
      <c r="P189" s="67" t="e">
        <f t="shared" ca="1" si="38"/>
        <v>#NAME?</v>
      </c>
      <c r="Q189" s="65" t="e">
        <f t="shared" ca="1" si="52"/>
        <v>#NAME?</v>
      </c>
      <c r="R189" s="67" t="e">
        <f t="shared" ca="1" si="39"/>
        <v>#NAME?</v>
      </c>
      <c r="S189" s="65" t="e">
        <f t="shared" ca="1" si="40"/>
        <v>#NAME?</v>
      </c>
    </row>
    <row r="190" spans="1:19" s="60" customFormat="1" ht="10.5">
      <c r="A190" s="134">
        <v>176</v>
      </c>
      <c r="B190" s="64">
        <f t="shared" si="53"/>
        <v>4459.2196913896232</v>
      </c>
      <c r="C190" s="62">
        <f t="shared" si="41"/>
        <v>884.60651923458772</v>
      </c>
      <c r="D190" s="62">
        <f t="shared" si="36"/>
        <v>18.167413001203535</v>
      </c>
      <c r="E190" s="62">
        <f t="shared" si="42"/>
        <v>10.114180393129915</v>
      </c>
      <c r="F190" s="62">
        <f t="shared" si="43"/>
        <v>434.26823624235595</v>
      </c>
      <c r="G190" s="63" t="e">
        <f t="shared" ca="1" si="44"/>
        <v>#NAME?</v>
      </c>
      <c r="H190" s="64" t="e">
        <f t="shared" ca="1" si="45"/>
        <v>#NAME?</v>
      </c>
      <c r="I190" s="65" t="e">
        <f t="shared" ca="1" si="46"/>
        <v>#NAME?</v>
      </c>
      <c r="J190" s="66" t="e">
        <f t="shared" ca="1" si="47"/>
        <v>#NAME?</v>
      </c>
      <c r="K190" s="67" t="e">
        <f t="shared" ca="1" si="37"/>
        <v>#NAME?</v>
      </c>
      <c r="L190" s="66" t="e">
        <f t="shared" ca="1" si="48"/>
        <v>#NAME?</v>
      </c>
      <c r="M190" s="67" t="e">
        <f t="shared" ca="1" si="49"/>
        <v>#NAME?</v>
      </c>
      <c r="N190" s="65" t="e">
        <f t="shared" ca="1" si="50"/>
        <v>#NAME?</v>
      </c>
      <c r="O190" s="65" t="e">
        <f t="shared" ca="1" si="51"/>
        <v>#NAME?</v>
      </c>
      <c r="P190" s="67" t="e">
        <f t="shared" ca="1" si="38"/>
        <v>#NAME?</v>
      </c>
      <c r="Q190" s="65" t="e">
        <f t="shared" ca="1" si="52"/>
        <v>#NAME?</v>
      </c>
      <c r="R190" s="67" t="e">
        <f t="shared" ca="1" si="39"/>
        <v>#NAME?</v>
      </c>
      <c r="S190" s="65" t="e">
        <f t="shared" ca="1" si="40"/>
        <v>#NAME?</v>
      </c>
    </row>
    <row r="191" spans="1:19" s="60" customFormat="1" ht="10.5">
      <c r="A191" s="134">
        <v>177</v>
      </c>
      <c r="B191" s="64">
        <f t="shared" si="53"/>
        <v>3574.6131721550355</v>
      </c>
      <c r="C191" s="62">
        <f t="shared" si="41"/>
        <v>888.21051569377175</v>
      </c>
      <c r="D191" s="62">
        <f t="shared" si="36"/>
        <v>14.563416542019516</v>
      </c>
      <c r="E191" s="62">
        <f t="shared" si="42"/>
        <v>8.0808237892385613</v>
      </c>
      <c r="F191" s="62">
        <f t="shared" si="43"/>
        <v>432.466293390315</v>
      </c>
      <c r="G191" s="63" t="e">
        <f t="shared" ca="1" si="44"/>
        <v>#NAME?</v>
      </c>
      <c r="H191" s="64" t="e">
        <f t="shared" ca="1" si="45"/>
        <v>#NAME?</v>
      </c>
      <c r="I191" s="65" t="e">
        <f t="shared" ca="1" si="46"/>
        <v>#NAME?</v>
      </c>
      <c r="J191" s="66" t="e">
        <f t="shared" ca="1" si="47"/>
        <v>#NAME?</v>
      </c>
      <c r="K191" s="67" t="e">
        <f t="shared" ca="1" si="37"/>
        <v>#NAME?</v>
      </c>
      <c r="L191" s="66" t="e">
        <f t="shared" ca="1" si="48"/>
        <v>#NAME?</v>
      </c>
      <c r="M191" s="67" t="e">
        <f t="shared" ca="1" si="49"/>
        <v>#NAME?</v>
      </c>
      <c r="N191" s="65" t="e">
        <f t="shared" ca="1" si="50"/>
        <v>#NAME?</v>
      </c>
      <c r="O191" s="65" t="e">
        <f t="shared" ca="1" si="51"/>
        <v>#NAME?</v>
      </c>
      <c r="P191" s="67" t="e">
        <f t="shared" ca="1" si="38"/>
        <v>#NAME?</v>
      </c>
      <c r="Q191" s="65" t="e">
        <f t="shared" ca="1" si="52"/>
        <v>#NAME?</v>
      </c>
      <c r="R191" s="67" t="e">
        <f t="shared" ca="1" si="39"/>
        <v>#NAME?</v>
      </c>
      <c r="S191" s="65" t="e">
        <f t="shared" ca="1" si="40"/>
        <v>#NAME?</v>
      </c>
    </row>
    <row r="192" spans="1:19" s="60" customFormat="1" ht="10.5">
      <c r="A192" s="134">
        <v>178</v>
      </c>
      <c r="B192" s="64">
        <f t="shared" si="53"/>
        <v>2686.4026564612636</v>
      </c>
      <c r="C192" s="62">
        <f t="shared" si="41"/>
        <v>891.82919528064622</v>
      </c>
      <c r="D192" s="62">
        <f t="shared" si="36"/>
        <v>10.94473695514495</v>
      </c>
      <c r="E192" s="62">
        <f t="shared" si="42"/>
        <v>6.0527460453268702</v>
      </c>
      <c r="F192" s="62">
        <f t="shared" si="43"/>
        <v>430.67182747941558</v>
      </c>
      <c r="G192" s="63" t="e">
        <f t="shared" ca="1" si="44"/>
        <v>#NAME?</v>
      </c>
      <c r="H192" s="64" t="e">
        <f t="shared" ca="1" si="45"/>
        <v>#NAME?</v>
      </c>
      <c r="I192" s="65" t="e">
        <f t="shared" ca="1" si="46"/>
        <v>#NAME?</v>
      </c>
      <c r="J192" s="66" t="e">
        <f t="shared" ca="1" si="47"/>
        <v>#NAME?</v>
      </c>
      <c r="K192" s="67" t="e">
        <f t="shared" ca="1" si="37"/>
        <v>#NAME?</v>
      </c>
      <c r="L192" s="66" t="e">
        <f t="shared" ca="1" si="48"/>
        <v>#NAME?</v>
      </c>
      <c r="M192" s="67" t="e">
        <f t="shared" ca="1" si="49"/>
        <v>#NAME?</v>
      </c>
      <c r="N192" s="65" t="e">
        <f t="shared" ca="1" si="50"/>
        <v>#NAME?</v>
      </c>
      <c r="O192" s="65" t="e">
        <f t="shared" ca="1" si="51"/>
        <v>#NAME?</v>
      </c>
      <c r="P192" s="67" t="e">
        <f t="shared" ca="1" si="38"/>
        <v>#NAME?</v>
      </c>
      <c r="Q192" s="65" t="e">
        <f t="shared" ca="1" si="52"/>
        <v>#NAME?</v>
      </c>
      <c r="R192" s="67" t="e">
        <f t="shared" ca="1" si="39"/>
        <v>#NAME?</v>
      </c>
      <c r="S192" s="65" t="e">
        <f t="shared" ca="1" si="40"/>
        <v>#NAME?</v>
      </c>
    </row>
    <row r="193" spans="1:19" s="60" customFormat="1" ht="10.5">
      <c r="A193" s="134">
        <v>179</v>
      </c>
      <c r="B193" s="64">
        <f t="shared" si="53"/>
        <v>1794.5734611806174</v>
      </c>
      <c r="C193" s="62">
        <f t="shared" si="41"/>
        <v>895.4626178160911</v>
      </c>
      <c r="D193" s="62">
        <f t="shared" si="36"/>
        <v>7.311314419700099</v>
      </c>
      <c r="E193" s="62">
        <f t="shared" si="42"/>
        <v>4.0299285335273112</v>
      </c>
      <c r="F193" s="62">
        <f t="shared" si="43"/>
        <v>428.88480748500638</v>
      </c>
      <c r="G193" s="63" t="e">
        <f t="shared" ca="1" si="44"/>
        <v>#NAME?</v>
      </c>
      <c r="H193" s="64" t="e">
        <f t="shared" ca="1" si="45"/>
        <v>#NAME?</v>
      </c>
      <c r="I193" s="65" t="e">
        <f t="shared" ca="1" si="46"/>
        <v>#NAME?</v>
      </c>
      <c r="J193" s="66" t="e">
        <f t="shared" ca="1" si="47"/>
        <v>#NAME?</v>
      </c>
      <c r="K193" s="67" t="e">
        <f t="shared" ca="1" si="37"/>
        <v>#NAME?</v>
      </c>
      <c r="L193" s="66" t="e">
        <f t="shared" ca="1" si="48"/>
        <v>#NAME?</v>
      </c>
      <c r="M193" s="67" t="e">
        <f t="shared" ca="1" si="49"/>
        <v>#NAME?</v>
      </c>
      <c r="N193" s="65" t="e">
        <f t="shared" ca="1" si="50"/>
        <v>#NAME?</v>
      </c>
      <c r="O193" s="65" t="e">
        <f t="shared" ca="1" si="51"/>
        <v>#NAME?</v>
      </c>
      <c r="P193" s="67" t="e">
        <f t="shared" ca="1" si="38"/>
        <v>#NAME?</v>
      </c>
      <c r="Q193" s="65" t="e">
        <f t="shared" ca="1" si="52"/>
        <v>#NAME?</v>
      </c>
      <c r="R193" s="67" t="e">
        <f t="shared" ca="1" si="39"/>
        <v>#NAME?</v>
      </c>
      <c r="S193" s="65" t="e">
        <f t="shared" ca="1" si="40"/>
        <v>#NAME?</v>
      </c>
    </row>
    <row r="194" spans="1:19" s="60" customFormat="1" ht="10.5">
      <c r="A194" s="134">
        <v>180</v>
      </c>
      <c r="B194" s="64">
        <f t="shared" si="53"/>
        <v>899.11084336452632</v>
      </c>
      <c r="C194" s="62">
        <f t="shared" si="41"/>
        <v>899.11084336470367</v>
      </c>
      <c r="D194" s="62">
        <f t="shared" si="36"/>
        <v>3.6630888710875462</v>
      </c>
      <c r="E194" s="62">
        <f t="shared" si="42"/>
        <v>2.012352687054086</v>
      </c>
      <c r="F194" s="62">
        <f t="shared" si="43"/>
        <v>427.10520251116867</v>
      </c>
      <c r="G194" s="63" t="e">
        <f t="shared" ca="1" si="44"/>
        <v>#NAME?</v>
      </c>
      <c r="H194" s="64" t="e">
        <f t="shared" ca="1" si="45"/>
        <v>#NAME?</v>
      </c>
      <c r="I194" s="65" t="e">
        <f t="shared" ca="1" si="46"/>
        <v>#NAME?</v>
      </c>
      <c r="J194" s="66" t="e">
        <f t="shared" ca="1" si="47"/>
        <v>#NAME?</v>
      </c>
      <c r="K194" s="67" t="e">
        <f t="shared" ca="1" si="37"/>
        <v>#NAME?</v>
      </c>
      <c r="L194" s="66" t="e">
        <f t="shared" ca="1" si="48"/>
        <v>#NAME?</v>
      </c>
      <c r="M194" s="67" t="e">
        <f t="shared" ca="1" si="49"/>
        <v>#NAME?</v>
      </c>
      <c r="N194" s="65" t="e">
        <f t="shared" ca="1" si="50"/>
        <v>#NAME?</v>
      </c>
      <c r="O194" s="65" t="e">
        <f t="shared" ca="1" si="51"/>
        <v>#NAME?</v>
      </c>
      <c r="P194" s="67" t="e">
        <f t="shared" ca="1" si="38"/>
        <v>#NAME?</v>
      </c>
      <c r="Q194" s="65" t="e">
        <f t="shared" ca="1" si="52"/>
        <v>#NAME?</v>
      </c>
      <c r="R194" s="67" t="e">
        <f t="shared" ca="1" si="39"/>
        <v>#NAME?</v>
      </c>
      <c r="S194" s="65" t="e">
        <f t="shared" ca="1" si="40"/>
        <v>#NAME?</v>
      </c>
    </row>
    <row r="195" spans="1:19" s="60" customFormat="1" ht="10.5">
      <c r="A195" s="134">
        <v>181</v>
      </c>
      <c r="B195" s="64">
        <f t="shared" si="53"/>
        <v>0</v>
      </c>
      <c r="C195" s="62">
        <f t="shared" si="41"/>
        <v>0</v>
      </c>
      <c r="D195" s="62">
        <f t="shared" si="36"/>
        <v>0</v>
      </c>
      <c r="E195" s="62">
        <f t="shared" si="42"/>
        <v>0</v>
      </c>
      <c r="F195" s="62">
        <f t="shared" si="43"/>
        <v>0</v>
      </c>
      <c r="G195" s="63" t="e">
        <f t="shared" ca="1" si="44"/>
        <v>#NAME?</v>
      </c>
      <c r="H195" s="64" t="e">
        <f t="shared" ca="1" si="45"/>
        <v>#NAME?</v>
      </c>
      <c r="I195" s="65" t="e">
        <f t="shared" ca="1" si="46"/>
        <v>#NAME?</v>
      </c>
      <c r="J195" s="66" t="e">
        <f t="shared" ca="1" si="47"/>
        <v>#NAME?</v>
      </c>
      <c r="K195" s="67" t="e">
        <f t="shared" ca="1" si="37"/>
        <v>#NAME?</v>
      </c>
      <c r="L195" s="66" t="e">
        <f t="shared" ca="1" si="48"/>
        <v>#NAME?</v>
      </c>
      <c r="M195" s="67" t="e">
        <f t="shared" ca="1" si="49"/>
        <v>#NAME?</v>
      </c>
      <c r="N195" s="65" t="e">
        <f t="shared" ca="1" si="50"/>
        <v>#NAME?</v>
      </c>
      <c r="O195" s="65" t="e">
        <f t="shared" ca="1" si="51"/>
        <v>#NAME?</v>
      </c>
      <c r="P195" s="67" t="e">
        <f t="shared" ca="1" si="38"/>
        <v>#NAME?</v>
      </c>
      <c r="Q195" s="65" t="e">
        <f t="shared" ca="1" si="52"/>
        <v>#NAME?</v>
      </c>
      <c r="R195" s="67" t="e">
        <f t="shared" ca="1" si="39"/>
        <v>#NAME?</v>
      </c>
      <c r="S195" s="65" t="e">
        <f t="shared" ca="1" si="40"/>
        <v>#NAME?</v>
      </c>
    </row>
    <row r="196" spans="1:19" s="60" customFormat="1" ht="10.5">
      <c r="A196" s="134">
        <v>182</v>
      </c>
      <c r="B196" s="64">
        <f t="shared" si="53"/>
        <v>0</v>
      </c>
      <c r="C196" s="62">
        <f t="shared" si="41"/>
        <v>0</v>
      </c>
      <c r="D196" s="62">
        <f t="shared" si="36"/>
        <v>0</v>
      </c>
      <c r="E196" s="62">
        <f t="shared" si="42"/>
        <v>0</v>
      </c>
      <c r="F196" s="62">
        <f t="shared" si="43"/>
        <v>0</v>
      </c>
      <c r="G196" s="63" t="e">
        <f t="shared" ca="1" si="44"/>
        <v>#NAME?</v>
      </c>
      <c r="H196" s="64" t="e">
        <f t="shared" ca="1" si="45"/>
        <v>#NAME?</v>
      </c>
      <c r="I196" s="65" t="e">
        <f t="shared" ca="1" si="46"/>
        <v>#NAME?</v>
      </c>
      <c r="J196" s="66" t="e">
        <f t="shared" ca="1" si="47"/>
        <v>#NAME?</v>
      </c>
      <c r="K196" s="67" t="e">
        <f t="shared" ca="1" si="37"/>
        <v>#NAME?</v>
      </c>
      <c r="L196" s="66" t="e">
        <f t="shared" ca="1" si="48"/>
        <v>#NAME?</v>
      </c>
      <c r="M196" s="67" t="e">
        <f t="shared" ca="1" si="49"/>
        <v>#NAME?</v>
      </c>
      <c r="N196" s="65" t="e">
        <f t="shared" ca="1" si="50"/>
        <v>#NAME?</v>
      </c>
      <c r="O196" s="65" t="e">
        <f t="shared" ca="1" si="51"/>
        <v>#NAME?</v>
      </c>
      <c r="P196" s="67" t="e">
        <f t="shared" ca="1" si="38"/>
        <v>#NAME?</v>
      </c>
      <c r="Q196" s="65" t="e">
        <f t="shared" ca="1" si="52"/>
        <v>#NAME?</v>
      </c>
      <c r="R196" s="67" t="e">
        <f t="shared" ca="1" si="39"/>
        <v>#NAME?</v>
      </c>
      <c r="S196" s="65" t="e">
        <f t="shared" ca="1" si="40"/>
        <v>#NAME?</v>
      </c>
    </row>
    <row r="197" spans="1:19" s="60" customFormat="1" ht="10.5">
      <c r="A197" s="134">
        <v>183</v>
      </c>
      <c r="B197" s="64">
        <f t="shared" si="53"/>
        <v>0</v>
      </c>
      <c r="C197" s="62">
        <f t="shared" si="41"/>
        <v>0</v>
      </c>
      <c r="D197" s="62">
        <f t="shared" si="36"/>
        <v>0</v>
      </c>
      <c r="E197" s="62">
        <f t="shared" si="42"/>
        <v>0</v>
      </c>
      <c r="F197" s="62">
        <f t="shared" si="43"/>
        <v>0</v>
      </c>
      <c r="G197" s="63" t="e">
        <f t="shared" ca="1" si="44"/>
        <v>#NAME?</v>
      </c>
      <c r="H197" s="64" t="e">
        <f t="shared" ca="1" si="45"/>
        <v>#NAME?</v>
      </c>
      <c r="I197" s="65" t="e">
        <f t="shared" ca="1" si="46"/>
        <v>#NAME?</v>
      </c>
      <c r="J197" s="66" t="e">
        <f t="shared" ca="1" si="47"/>
        <v>#NAME?</v>
      </c>
      <c r="K197" s="67" t="e">
        <f t="shared" ca="1" si="37"/>
        <v>#NAME?</v>
      </c>
      <c r="L197" s="66" t="e">
        <f t="shared" ca="1" si="48"/>
        <v>#NAME?</v>
      </c>
      <c r="M197" s="67" t="e">
        <f t="shared" ca="1" si="49"/>
        <v>#NAME?</v>
      </c>
      <c r="N197" s="65" t="e">
        <f t="shared" ca="1" si="50"/>
        <v>#NAME?</v>
      </c>
      <c r="O197" s="65" t="e">
        <f t="shared" ca="1" si="51"/>
        <v>#NAME?</v>
      </c>
      <c r="P197" s="67" t="e">
        <f t="shared" ca="1" si="38"/>
        <v>#NAME?</v>
      </c>
      <c r="Q197" s="65" t="e">
        <f t="shared" ca="1" si="52"/>
        <v>#NAME?</v>
      </c>
      <c r="R197" s="67" t="e">
        <f t="shared" ca="1" si="39"/>
        <v>#NAME?</v>
      </c>
      <c r="S197" s="65" t="e">
        <f t="shared" ca="1" si="40"/>
        <v>#NAME?</v>
      </c>
    </row>
    <row r="198" spans="1:19" s="60" customFormat="1" ht="10.5">
      <c r="A198" s="134">
        <v>184</v>
      </c>
      <c r="B198" s="64">
        <f t="shared" si="53"/>
        <v>0</v>
      </c>
      <c r="C198" s="62">
        <f t="shared" si="41"/>
        <v>0</v>
      </c>
      <c r="D198" s="62">
        <f t="shared" si="36"/>
        <v>0</v>
      </c>
      <c r="E198" s="62">
        <f t="shared" si="42"/>
        <v>0</v>
      </c>
      <c r="F198" s="62">
        <f t="shared" si="43"/>
        <v>0</v>
      </c>
      <c r="G198" s="63" t="e">
        <f t="shared" ca="1" si="44"/>
        <v>#NAME?</v>
      </c>
      <c r="H198" s="64" t="e">
        <f t="shared" ca="1" si="45"/>
        <v>#NAME?</v>
      </c>
      <c r="I198" s="65" t="e">
        <f t="shared" ca="1" si="46"/>
        <v>#NAME?</v>
      </c>
      <c r="J198" s="66" t="e">
        <f t="shared" ca="1" si="47"/>
        <v>#NAME?</v>
      </c>
      <c r="K198" s="67" t="e">
        <f t="shared" ca="1" si="37"/>
        <v>#NAME?</v>
      </c>
      <c r="L198" s="66" t="e">
        <f t="shared" ca="1" si="48"/>
        <v>#NAME?</v>
      </c>
      <c r="M198" s="67" t="e">
        <f t="shared" ca="1" si="49"/>
        <v>#NAME?</v>
      </c>
      <c r="N198" s="65" t="e">
        <f t="shared" ca="1" si="50"/>
        <v>#NAME?</v>
      </c>
      <c r="O198" s="65" t="e">
        <f t="shared" ca="1" si="51"/>
        <v>#NAME?</v>
      </c>
      <c r="P198" s="67" t="e">
        <f t="shared" ca="1" si="38"/>
        <v>#NAME?</v>
      </c>
      <c r="Q198" s="65" t="e">
        <f t="shared" ca="1" si="52"/>
        <v>#NAME?</v>
      </c>
      <c r="R198" s="67" t="e">
        <f t="shared" ca="1" si="39"/>
        <v>#NAME?</v>
      </c>
      <c r="S198" s="65" t="e">
        <f t="shared" ca="1" si="40"/>
        <v>#NAME?</v>
      </c>
    </row>
    <row r="199" spans="1:19" s="60" customFormat="1" ht="10.5">
      <c r="A199" s="134">
        <v>185</v>
      </c>
      <c r="B199" s="64">
        <f t="shared" si="53"/>
        <v>0</v>
      </c>
      <c r="C199" s="62">
        <f t="shared" si="41"/>
        <v>0</v>
      </c>
      <c r="D199" s="62">
        <f t="shared" si="36"/>
        <v>0</v>
      </c>
      <c r="E199" s="62">
        <f t="shared" si="42"/>
        <v>0</v>
      </c>
      <c r="F199" s="62">
        <f t="shared" si="43"/>
        <v>0</v>
      </c>
      <c r="G199" s="63" t="e">
        <f t="shared" ca="1" si="44"/>
        <v>#NAME?</v>
      </c>
      <c r="H199" s="64" t="e">
        <f t="shared" ca="1" si="45"/>
        <v>#NAME?</v>
      </c>
      <c r="I199" s="65" t="e">
        <f t="shared" ca="1" si="46"/>
        <v>#NAME?</v>
      </c>
      <c r="J199" s="66" t="e">
        <f t="shared" ca="1" si="47"/>
        <v>#NAME?</v>
      </c>
      <c r="K199" s="67" t="e">
        <f t="shared" ca="1" si="37"/>
        <v>#NAME?</v>
      </c>
      <c r="L199" s="66" t="e">
        <f t="shared" ca="1" si="48"/>
        <v>#NAME?</v>
      </c>
      <c r="M199" s="67" t="e">
        <f t="shared" ca="1" si="49"/>
        <v>#NAME?</v>
      </c>
      <c r="N199" s="65" t="e">
        <f t="shared" ca="1" si="50"/>
        <v>#NAME?</v>
      </c>
      <c r="O199" s="65" t="e">
        <f t="shared" ca="1" si="51"/>
        <v>#NAME?</v>
      </c>
      <c r="P199" s="67" t="e">
        <f t="shared" ca="1" si="38"/>
        <v>#NAME?</v>
      </c>
      <c r="Q199" s="65" t="e">
        <f t="shared" ca="1" si="52"/>
        <v>#NAME?</v>
      </c>
      <c r="R199" s="67" t="e">
        <f t="shared" ca="1" si="39"/>
        <v>#NAME?</v>
      </c>
      <c r="S199" s="65" t="e">
        <f t="shared" ca="1" si="40"/>
        <v>#NAME?</v>
      </c>
    </row>
    <row r="200" spans="1:19" s="60" customFormat="1" ht="10.5">
      <c r="A200" s="134">
        <v>186</v>
      </c>
      <c r="B200" s="64">
        <f t="shared" si="53"/>
        <v>0</v>
      </c>
      <c r="C200" s="62">
        <f t="shared" si="41"/>
        <v>0</v>
      </c>
      <c r="D200" s="62">
        <f t="shared" si="36"/>
        <v>0</v>
      </c>
      <c r="E200" s="62">
        <f t="shared" si="42"/>
        <v>0</v>
      </c>
      <c r="F200" s="62">
        <f t="shared" si="43"/>
        <v>0</v>
      </c>
      <c r="G200" s="63" t="e">
        <f t="shared" ca="1" si="44"/>
        <v>#NAME?</v>
      </c>
      <c r="H200" s="64" t="e">
        <f t="shared" ca="1" si="45"/>
        <v>#NAME?</v>
      </c>
      <c r="I200" s="65" t="e">
        <f t="shared" ca="1" si="46"/>
        <v>#NAME?</v>
      </c>
      <c r="J200" s="66" t="e">
        <f t="shared" ca="1" si="47"/>
        <v>#NAME?</v>
      </c>
      <c r="K200" s="67" t="e">
        <f t="shared" ca="1" si="37"/>
        <v>#NAME?</v>
      </c>
      <c r="L200" s="66" t="e">
        <f t="shared" ca="1" si="48"/>
        <v>#NAME?</v>
      </c>
      <c r="M200" s="67" t="e">
        <f t="shared" ca="1" si="49"/>
        <v>#NAME?</v>
      </c>
      <c r="N200" s="65" t="e">
        <f t="shared" ca="1" si="50"/>
        <v>#NAME?</v>
      </c>
      <c r="O200" s="65" t="e">
        <f t="shared" ca="1" si="51"/>
        <v>#NAME?</v>
      </c>
      <c r="P200" s="67" t="e">
        <f t="shared" ca="1" si="38"/>
        <v>#NAME?</v>
      </c>
      <c r="Q200" s="65" t="e">
        <f t="shared" ca="1" si="52"/>
        <v>#NAME?</v>
      </c>
      <c r="R200" s="67" t="e">
        <f t="shared" ca="1" si="39"/>
        <v>#NAME?</v>
      </c>
      <c r="S200" s="65" t="e">
        <f t="shared" ca="1" si="40"/>
        <v>#NAME?</v>
      </c>
    </row>
    <row r="201" spans="1:19" s="60" customFormat="1" ht="10.5">
      <c r="A201" s="134">
        <v>187</v>
      </c>
      <c r="B201" s="64">
        <f t="shared" si="53"/>
        <v>0</v>
      </c>
      <c r="C201" s="62">
        <f t="shared" si="41"/>
        <v>0</v>
      </c>
      <c r="D201" s="62">
        <f t="shared" si="36"/>
        <v>0</v>
      </c>
      <c r="E201" s="62">
        <f t="shared" si="42"/>
        <v>0</v>
      </c>
      <c r="F201" s="62">
        <f t="shared" si="43"/>
        <v>0</v>
      </c>
      <c r="G201" s="63" t="e">
        <f t="shared" ca="1" si="44"/>
        <v>#NAME?</v>
      </c>
      <c r="H201" s="64" t="e">
        <f t="shared" ca="1" si="45"/>
        <v>#NAME?</v>
      </c>
      <c r="I201" s="65" t="e">
        <f t="shared" ca="1" si="46"/>
        <v>#NAME?</v>
      </c>
      <c r="J201" s="66" t="e">
        <f t="shared" ca="1" si="47"/>
        <v>#NAME?</v>
      </c>
      <c r="K201" s="67" t="e">
        <f t="shared" ca="1" si="37"/>
        <v>#NAME?</v>
      </c>
      <c r="L201" s="66" t="e">
        <f t="shared" ca="1" si="48"/>
        <v>#NAME?</v>
      </c>
      <c r="M201" s="67" t="e">
        <f t="shared" ca="1" si="49"/>
        <v>#NAME?</v>
      </c>
      <c r="N201" s="65" t="e">
        <f t="shared" ca="1" si="50"/>
        <v>#NAME?</v>
      </c>
      <c r="O201" s="65" t="e">
        <f t="shared" ca="1" si="51"/>
        <v>#NAME?</v>
      </c>
      <c r="P201" s="67" t="e">
        <f t="shared" ca="1" si="38"/>
        <v>#NAME?</v>
      </c>
      <c r="Q201" s="65" t="e">
        <f t="shared" ca="1" si="52"/>
        <v>#NAME?</v>
      </c>
      <c r="R201" s="67" t="e">
        <f t="shared" ca="1" si="39"/>
        <v>#NAME?</v>
      </c>
      <c r="S201" s="65" t="e">
        <f t="shared" ca="1" si="40"/>
        <v>#NAME?</v>
      </c>
    </row>
    <row r="202" spans="1:19" s="60" customFormat="1" ht="10.5">
      <c r="A202" s="134">
        <v>188</v>
      </c>
      <c r="B202" s="64">
        <f t="shared" si="53"/>
        <v>0</v>
      </c>
      <c r="C202" s="62">
        <f t="shared" si="41"/>
        <v>0</v>
      </c>
      <c r="D202" s="62">
        <f t="shared" si="36"/>
        <v>0</v>
      </c>
      <c r="E202" s="62">
        <f t="shared" si="42"/>
        <v>0</v>
      </c>
      <c r="F202" s="62">
        <f t="shared" si="43"/>
        <v>0</v>
      </c>
      <c r="G202" s="63" t="e">
        <f t="shared" ca="1" si="44"/>
        <v>#NAME?</v>
      </c>
      <c r="H202" s="64" t="e">
        <f t="shared" ca="1" si="45"/>
        <v>#NAME?</v>
      </c>
      <c r="I202" s="65" t="e">
        <f t="shared" ca="1" si="46"/>
        <v>#NAME?</v>
      </c>
      <c r="J202" s="66" t="e">
        <f t="shared" ca="1" si="47"/>
        <v>#NAME?</v>
      </c>
      <c r="K202" s="67" t="e">
        <f t="shared" ca="1" si="37"/>
        <v>#NAME?</v>
      </c>
      <c r="L202" s="66" t="e">
        <f t="shared" ca="1" si="48"/>
        <v>#NAME?</v>
      </c>
      <c r="M202" s="67" t="e">
        <f t="shared" ca="1" si="49"/>
        <v>#NAME?</v>
      </c>
      <c r="N202" s="65" t="e">
        <f t="shared" ca="1" si="50"/>
        <v>#NAME?</v>
      </c>
      <c r="O202" s="65" t="e">
        <f t="shared" ca="1" si="51"/>
        <v>#NAME?</v>
      </c>
      <c r="P202" s="67" t="e">
        <f t="shared" ca="1" si="38"/>
        <v>#NAME?</v>
      </c>
      <c r="Q202" s="65" t="e">
        <f t="shared" ca="1" si="52"/>
        <v>#NAME?</v>
      </c>
      <c r="R202" s="67" t="e">
        <f t="shared" ca="1" si="39"/>
        <v>#NAME?</v>
      </c>
      <c r="S202" s="65" t="e">
        <f t="shared" ca="1" si="40"/>
        <v>#NAME?</v>
      </c>
    </row>
    <row r="203" spans="1:19" s="60" customFormat="1" ht="10.5">
      <c r="A203" s="134">
        <v>189</v>
      </c>
      <c r="B203" s="64">
        <f t="shared" si="53"/>
        <v>0</v>
      </c>
      <c r="C203" s="62">
        <f t="shared" si="41"/>
        <v>0</v>
      </c>
      <c r="D203" s="62">
        <f t="shared" si="36"/>
        <v>0</v>
      </c>
      <c r="E203" s="62">
        <f t="shared" si="42"/>
        <v>0</v>
      </c>
      <c r="F203" s="62">
        <f t="shared" si="43"/>
        <v>0</v>
      </c>
      <c r="G203" s="63" t="e">
        <f t="shared" ca="1" si="44"/>
        <v>#NAME?</v>
      </c>
      <c r="H203" s="64" t="e">
        <f t="shared" ca="1" si="45"/>
        <v>#NAME?</v>
      </c>
      <c r="I203" s="65" t="e">
        <f t="shared" ca="1" si="46"/>
        <v>#NAME?</v>
      </c>
      <c r="J203" s="66" t="e">
        <f t="shared" ca="1" si="47"/>
        <v>#NAME?</v>
      </c>
      <c r="K203" s="67" t="e">
        <f t="shared" ca="1" si="37"/>
        <v>#NAME?</v>
      </c>
      <c r="L203" s="66" t="e">
        <f t="shared" ca="1" si="48"/>
        <v>#NAME?</v>
      </c>
      <c r="M203" s="67" t="e">
        <f t="shared" ca="1" si="49"/>
        <v>#NAME?</v>
      </c>
      <c r="N203" s="65" t="e">
        <f t="shared" ca="1" si="50"/>
        <v>#NAME?</v>
      </c>
      <c r="O203" s="65" t="e">
        <f t="shared" ca="1" si="51"/>
        <v>#NAME?</v>
      </c>
      <c r="P203" s="67" t="e">
        <f t="shared" ca="1" si="38"/>
        <v>#NAME?</v>
      </c>
      <c r="Q203" s="65" t="e">
        <f t="shared" ca="1" si="52"/>
        <v>#NAME?</v>
      </c>
      <c r="R203" s="67" t="e">
        <f t="shared" ca="1" si="39"/>
        <v>#NAME?</v>
      </c>
      <c r="S203" s="65" t="e">
        <f t="shared" ca="1" si="40"/>
        <v>#NAME?</v>
      </c>
    </row>
    <row r="204" spans="1:19" s="60" customFormat="1" ht="10.5">
      <c r="A204" s="134">
        <v>190</v>
      </c>
      <c r="B204" s="64">
        <f t="shared" si="53"/>
        <v>0</v>
      </c>
      <c r="C204" s="62">
        <f t="shared" si="41"/>
        <v>0</v>
      </c>
      <c r="D204" s="62">
        <f t="shared" si="36"/>
        <v>0</v>
      </c>
      <c r="E204" s="62">
        <f t="shared" si="42"/>
        <v>0</v>
      </c>
      <c r="F204" s="62">
        <f t="shared" si="43"/>
        <v>0</v>
      </c>
      <c r="G204" s="63" t="e">
        <f t="shared" ca="1" si="44"/>
        <v>#NAME?</v>
      </c>
      <c r="H204" s="64" t="e">
        <f t="shared" ca="1" si="45"/>
        <v>#NAME?</v>
      </c>
      <c r="I204" s="65" t="e">
        <f t="shared" ca="1" si="46"/>
        <v>#NAME?</v>
      </c>
      <c r="J204" s="66" t="e">
        <f t="shared" ca="1" si="47"/>
        <v>#NAME?</v>
      </c>
      <c r="K204" s="67" t="e">
        <f t="shared" ca="1" si="37"/>
        <v>#NAME?</v>
      </c>
      <c r="L204" s="66" t="e">
        <f t="shared" ca="1" si="48"/>
        <v>#NAME?</v>
      </c>
      <c r="M204" s="67" t="e">
        <f t="shared" ca="1" si="49"/>
        <v>#NAME?</v>
      </c>
      <c r="N204" s="65" t="e">
        <f t="shared" ca="1" si="50"/>
        <v>#NAME?</v>
      </c>
      <c r="O204" s="65" t="e">
        <f t="shared" ca="1" si="51"/>
        <v>#NAME?</v>
      </c>
      <c r="P204" s="67" t="e">
        <f t="shared" ca="1" si="38"/>
        <v>#NAME?</v>
      </c>
      <c r="Q204" s="65" t="e">
        <f t="shared" ca="1" si="52"/>
        <v>#NAME?</v>
      </c>
      <c r="R204" s="67" t="e">
        <f t="shared" ca="1" si="39"/>
        <v>#NAME?</v>
      </c>
      <c r="S204" s="65" t="e">
        <f t="shared" ca="1" si="40"/>
        <v>#NAME?</v>
      </c>
    </row>
    <row r="205" spans="1:19" s="60" customFormat="1" ht="10.5">
      <c r="A205" s="134">
        <v>191</v>
      </c>
      <c r="B205" s="64">
        <f t="shared" si="53"/>
        <v>0</v>
      </c>
      <c r="C205" s="62">
        <f t="shared" si="41"/>
        <v>0</v>
      </c>
      <c r="D205" s="62">
        <f t="shared" si="36"/>
        <v>0</v>
      </c>
      <c r="E205" s="62">
        <f t="shared" si="42"/>
        <v>0</v>
      </c>
      <c r="F205" s="62">
        <f t="shared" si="43"/>
        <v>0</v>
      </c>
      <c r="G205" s="63" t="e">
        <f t="shared" ca="1" si="44"/>
        <v>#NAME?</v>
      </c>
      <c r="H205" s="64" t="e">
        <f t="shared" ca="1" si="45"/>
        <v>#NAME?</v>
      </c>
      <c r="I205" s="65" t="e">
        <f t="shared" ca="1" si="46"/>
        <v>#NAME?</v>
      </c>
      <c r="J205" s="66" t="e">
        <f t="shared" ca="1" si="47"/>
        <v>#NAME?</v>
      </c>
      <c r="K205" s="67" t="e">
        <f t="shared" ca="1" si="37"/>
        <v>#NAME?</v>
      </c>
      <c r="L205" s="66" t="e">
        <f t="shared" ca="1" si="48"/>
        <v>#NAME?</v>
      </c>
      <c r="M205" s="67" t="e">
        <f t="shared" ca="1" si="49"/>
        <v>#NAME?</v>
      </c>
      <c r="N205" s="65" t="e">
        <f t="shared" ca="1" si="50"/>
        <v>#NAME?</v>
      </c>
      <c r="O205" s="65" t="e">
        <f t="shared" ca="1" si="51"/>
        <v>#NAME?</v>
      </c>
      <c r="P205" s="67" t="e">
        <f t="shared" ca="1" si="38"/>
        <v>#NAME?</v>
      </c>
      <c r="Q205" s="65" t="e">
        <f t="shared" ca="1" si="52"/>
        <v>#NAME?</v>
      </c>
      <c r="R205" s="67" t="e">
        <f t="shared" ca="1" si="39"/>
        <v>#NAME?</v>
      </c>
      <c r="S205" s="65" t="e">
        <f t="shared" ca="1" si="40"/>
        <v>#NAME?</v>
      </c>
    </row>
    <row r="206" spans="1:19" s="60" customFormat="1" ht="10.5">
      <c r="A206" s="134">
        <v>192</v>
      </c>
      <c r="B206" s="64">
        <f t="shared" si="53"/>
        <v>0</v>
      </c>
      <c r="C206" s="62">
        <f t="shared" si="41"/>
        <v>0</v>
      </c>
      <c r="D206" s="62">
        <f t="shared" si="36"/>
        <v>0</v>
      </c>
      <c r="E206" s="62">
        <f t="shared" si="42"/>
        <v>0</v>
      </c>
      <c r="F206" s="62">
        <f t="shared" si="43"/>
        <v>0</v>
      </c>
      <c r="G206" s="63" t="e">
        <f t="shared" ca="1" si="44"/>
        <v>#NAME?</v>
      </c>
      <c r="H206" s="64" t="e">
        <f t="shared" ca="1" si="45"/>
        <v>#NAME?</v>
      </c>
      <c r="I206" s="65" t="e">
        <f t="shared" ca="1" si="46"/>
        <v>#NAME?</v>
      </c>
      <c r="J206" s="66" t="e">
        <f t="shared" ca="1" si="47"/>
        <v>#NAME?</v>
      </c>
      <c r="K206" s="67" t="e">
        <f t="shared" ca="1" si="37"/>
        <v>#NAME?</v>
      </c>
      <c r="L206" s="66" t="e">
        <f t="shared" ca="1" si="48"/>
        <v>#NAME?</v>
      </c>
      <c r="M206" s="67" t="e">
        <f t="shared" ca="1" si="49"/>
        <v>#NAME?</v>
      </c>
      <c r="N206" s="65" t="e">
        <f t="shared" ca="1" si="50"/>
        <v>#NAME?</v>
      </c>
      <c r="O206" s="65" t="e">
        <f t="shared" ca="1" si="51"/>
        <v>#NAME?</v>
      </c>
      <c r="P206" s="67" t="e">
        <f t="shared" ca="1" si="38"/>
        <v>#NAME?</v>
      </c>
      <c r="Q206" s="65" t="e">
        <f t="shared" ca="1" si="52"/>
        <v>#NAME?</v>
      </c>
      <c r="R206" s="67" t="e">
        <f t="shared" ca="1" si="39"/>
        <v>#NAME?</v>
      </c>
      <c r="S206" s="65" t="e">
        <f t="shared" ca="1" si="40"/>
        <v>#NAME?</v>
      </c>
    </row>
    <row r="207" spans="1:19" s="60" customFormat="1" ht="10.5">
      <c r="A207" s="134">
        <v>193</v>
      </c>
      <c r="B207" s="64">
        <f t="shared" si="53"/>
        <v>0</v>
      </c>
      <c r="C207" s="62">
        <f t="shared" si="41"/>
        <v>0</v>
      </c>
      <c r="D207" s="62">
        <f t="shared" ref="D207:D270" si="54">B207*($F$5/12)</f>
        <v>0</v>
      </c>
      <c r="E207" s="62">
        <f t="shared" si="42"/>
        <v>0</v>
      </c>
      <c r="F207" s="62">
        <f t="shared" si="43"/>
        <v>0</v>
      </c>
      <c r="G207" s="63" t="e">
        <f t="shared" ca="1" si="44"/>
        <v>#NAME?</v>
      </c>
      <c r="H207" s="64" t="e">
        <f t="shared" ca="1" si="45"/>
        <v>#NAME?</v>
      </c>
      <c r="I207" s="65" t="e">
        <f t="shared" ca="1" si="46"/>
        <v>#NAME?</v>
      </c>
      <c r="J207" s="66" t="e">
        <f t="shared" ca="1" si="47"/>
        <v>#NAME?</v>
      </c>
      <c r="K207" s="67" t="e">
        <f t="shared" ref="K207:K270" ca="1" si="55">D207+J207</f>
        <v>#NAME?</v>
      </c>
      <c r="L207" s="66" t="e">
        <f t="shared" ca="1" si="48"/>
        <v>#NAME?</v>
      </c>
      <c r="M207" s="67" t="e">
        <f t="shared" ca="1" si="49"/>
        <v>#NAME?</v>
      </c>
      <c r="N207" s="65" t="e">
        <f t="shared" ca="1" si="50"/>
        <v>#NAME?</v>
      </c>
      <c r="O207" s="65" t="e">
        <f t="shared" ca="1" si="51"/>
        <v>#NAME?</v>
      </c>
      <c r="P207" s="67" t="e">
        <f t="shared" ref="P207:P270" ca="1" si="56">(H207-J207)/(1+$F$10)^($A207/12)</f>
        <v>#NAME?</v>
      </c>
      <c r="Q207" s="65" t="e">
        <f t="shared" ca="1" si="52"/>
        <v>#NAME?</v>
      </c>
      <c r="R207" s="67" t="e">
        <f t="shared" ref="R207:R270" ca="1" si="57">(L207-C207)/(1+$F$10)^($A207/12)</f>
        <v>#NAME?</v>
      </c>
      <c r="S207" s="65" t="e">
        <f t="shared" ref="S207:S270" ca="1" si="58">(O207-C207)/(1+$F$10)^($A207/12)</f>
        <v>#NAME?</v>
      </c>
    </row>
    <row r="208" spans="1:19" s="60" customFormat="1" ht="10.5">
      <c r="A208" s="134">
        <v>194</v>
      </c>
      <c r="B208" s="64">
        <f t="shared" si="53"/>
        <v>0</v>
      </c>
      <c r="C208" s="62">
        <f t="shared" ref="C208:C271" si="59">IF(ROUND(B208,2)&gt;0,$C$6-D208,0)</f>
        <v>0</v>
      </c>
      <c r="D208" s="62">
        <f t="shared" si="54"/>
        <v>0</v>
      </c>
      <c r="E208" s="62">
        <f t="shared" ref="E208:E271" si="60">D208/(1+($F$9/12))^(A208)</f>
        <v>0</v>
      </c>
      <c r="F208" s="62">
        <f t="shared" ref="F208:F271" si="61">(C208+D208)/(1+($F$7))^(A208/12)</f>
        <v>0</v>
      </c>
      <c r="G208" s="63" t="e">
        <f t="shared" ref="G208:G271" ca="1" si="62">$I$3*$F$9/12+I208*$F$9/12</f>
        <v>#NAME?</v>
      </c>
      <c r="H208" s="64" t="e">
        <f t="shared" ref="H208:H271" ca="1" si="63">($I$4*(1+Monatszins($I$5)/12)^A208)</f>
        <v>#NAME?</v>
      </c>
      <c r="I208" s="65" t="e">
        <f t="shared" ref="I208:I271" ca="1" si="64">MAX(C208+D208-H208,0)</f>
        <v>#NAME?</v>
      </c>
      <c r="J208" s="66" t="e">
        <f t="shared" ref="J208:J271" ca="1" si="65">($I$6/12)*(1+Monatszins($I$7)/12)^A208</f>
        <v>#NAME?</v>
      </c>
      <c r="K208" s="67" t="e">
        <f t="shared" ca="1" si="55"/>
        <v>#NAME?</v>
      </c>
      <c r="L208" s="66" t="e">
        <f t="shared" ref="L208:L271" ca="1" si="66">H208-K208</f>
        <v>#NAME?</v>
      </c>
      <c r="M208" s="67" t="e">
        <f t="shared" ref="M208:M271" ca="1" si="67">-K208-($I$8/12*$I$9)+H208</f>
        <v>#NAME?</v>
      </c>
      <c r="N208" s="65" t="e">
        <f t="shared" ref="N208:N271" ca="1" si="68">M208*$I$10</f>
        <v>#NAME?</v>
      </c>
      <c r="O208" s="65" t="e">
        <f t="shared" ref="O208:O271" ca="1" si="69">L208-N208</f>
        <v>#NAME?</v>
      </c>
      <c r="P208" s="67" t="e">
        <f t="shared" ca="1" si="56"/>
        <v>#NAME?</v>
      </c>
      <c r="Q208" s="65" t="e">
        <f t="shared" ref="Q208:Q271" ca="1" si="70">(H208-J208-(H208-J208-($I$8/12*$I$9))*$I$10)/(1+$F$10)^($A208/12)</f>
        <v>#NAME?</v>
      </c>
      <c r="R208" s="67" t="e">
        <f t="shared" ca="1" si="57"/>
        <v>#NAME?</v>
      </c>
      <c r="S208" s="65" t="e">
        <f t="shared" ca="1" si="58"/>
        <v>#NAME?</v>
      </c>
    </row>
    <row r="209" spans="1:19" s="60" customFormat="1" ht="10.5">
      <c r="A209" s="134">
        <v>195</v>
      </c>
      <c r="B209" s="64">
        <f t="shared" ref="B209:B272" si="71">MAX(0,B208-C208)</f>
        <v>0</v>
      </c>
      <c r="C209" s="62">
        <f t="shared" si="59"/>
        <v>0</v>
      </c>
      <c r="D209" s="62">
        <f t="shared" si="54"/>
        <v>0</v>
      </c>
      <c r="E209" s="62">
        <f t="shared" si="60"/>
        <v>0</v>
      </c>
      <c r="F209" s="62">
        <f t="shared" si="61"/>
        <v>0</v>
      </c>
      <c r="G209" s="63" t="e">
        <f t="shared" ca="1" si="62"/>
        <v>#NAME?</v>
      </c>
      <c r="H209" s="64" t="e">
        <f t="shared" ca="1" si="63"/>
        <v>#NAME?</v>
      </c>
      <c r="I209" s="65" t="e">
        <f t="shared" ca="1" si="64"/>
        <v>#NAME?</v>
      </c>
      <c r="J209" s="66" t="e">
        <f t="shared" ca="1" si="65"/>
        <v>#NAME?</v>
      </c>
      <c r="K209" s="67" t="e">
        <f t="shared" ca="1" si="55"/>
        <v>#NAME?</v>
      </c>
      <c r="L209" s="66" t="e">
        <f t="shared" ca="1" si="66"/>
        <v>#NAME?</v>
      </c>
      <c r="M209" s="67" t="e">
        <f t="shared" ca="1" si="67"/>
        <v>#NAME?</v>
      </c>
      <c r="N209" s="65" t="e">
        <f t="shared" ca="1" si="68"/>
        <v>#NAME?</v>
      </c>
      <c r="O209" s="65" t="e">
        <f t="shared" ca="1" si="69"/>
        <v>#NAME?</v>
      </c>
      <c r="P209" s="67" t="e">
        <f t="shared" ca="1" si="56"/>
        <v>#NAME?</v>
      </c>
      <c r="Q209" s="65" t="e">
        <f t="shared" ca="1" si="70"/>
        <v>#NAME?</v>
      </c>
      <c r="R209" s="67" t="e">
        <f t="shared" ca="1" si="57"/>
        <v>#NAME?</v>
      </c>
      <c r="S209" s="65" t="e">
        <f t="shared" ca="1" si="58"/>
        <v>#NAME?</v>
      </c>
    </row>
    <row r="210" spans="1:19" s="60" customFormat="1" ht="10.5">
      <c r="A210" s="134">
        <v>196</v>
      </c>
      <c r="B210" s="64">
        <f t="shared" si="71"/>
        <v>0</v>
      </c>
      <c r="C210" s="62">
        <f t="shared" si="59"/>
        <v>0</v>
      </c>
      <c r="D210" s="62">
        <f t="shared" si="54"/>
        <v>0</v>
      </c>
      <c r="E210" s="62">
        <f t="shared" si="60"/>
        <v>0</v>
      </c>
      <c r="F210" s="62">
        <f t="shared" si="61"/>
        <v>0</v>
      </c>
      <c r="G210" s="63" t="e">
        <f t="shared" ca="1" si="62"/>
        <v>#NAME?</v>
      </c>
      <c r="H210" s="64" t="e">
        <f t="shared" ca="1" si="63"/>
        <v>#NAME?</v>
      </c>
      <c r="I210" s="65" t="e">
        <f t="shared" ca="1" si="64"/>
        <v>#NAME?</v>
      </c>
      <c r="J210" s="66" t="e">
        <f t="shared" ca="1" si="65"/>
        <v>#NAME?</v>
      </c>
      <c r="K210" s="67" t="e">
        <f t="shared" ca="1" si="55"/>
        <v>#NAME?</v>
      </c>
      <c r="L210" s="66" t="e">
        <f t="shared" ca="1" si="66"/>
        <v>#NAME?</v>
      </c>
      <c r="M210" s="67" t="e">
        <f t="shared" ca="1" si="67"/>
        <v>#NAME?</v>
      </c>
      <c r="N210" s="65" t="e">
        <f t="shared" ca="1" si="68"/>
        <v>#NAME?</v>
      </c>
      <c r="O210" s="65" t="e">
        <f t="shared" ca="1" si="69"/>
        <v>#NAME?</v>
      </c>
      <c r="P210" s="67" t="e">
        <f t="shared" ca="1" si="56"/>
        <v>#NAME?</v>
      </c>
      <c r="Q210" s="65" t="e">
        <f t="shared" ca="1" si="70"/>
        <v>#NAME?</v>
      </c>
      <c r="R210" s="67" t="e">
        <f t="shared" ca="1" si="57"/>
        <v>#NAME?</v>
      </c>
      <c r="S210" s="65" t="e">
        <f t="shared" ca="1" si="58"/>
        <v>#NAME?</v>
      </c>
    </row>
    <row r="211" spans="1:19" s="60" customFormat="1" ht="10.5">
      <c r="A211" s="134">
        <v>197</v>
      </c>
      <c r="B211" s="64">
        <f t="shared" si="71"/>
        <v>0</v>
      </c>
      <c r="C211" s="62">
        <f t="shared" si="59"/>
        <v>0</v>
      </c>
      <c r="D211" s="62">
        <f t="shared" si="54"/>
        <v>0</v>
      </c>
      <c r="E211" s="62">
        <f t="shared" si="60"/>
        <v>0</v>
      </c>
      <c r="F211" s="62">
        <f t="shared" si="61"/>
        <v>0</v>
      </c>
      <c r="G211" s="63" t="e">
        <f t="shared" ca="1" si="62"/>
        <v>#NAME?</v>
      </c>
      <c r="H211" s="64" t="e">
        <f t="shared" ca="1" si="63"/>
        <v>#NAME?</v>
      </c>
      <c r="I211" s="65" t="e">
        <f t="shared" ca="1" si="64"/>
        <v>#NAME?</v>
      </c>
      <c r="J211" s="66" t="e">
        <f t="shared" ca="1" si="65"/>
        <v>#NAME?</v>
      </c>
      <c r="K211" s="67" t="e">
        <f t="shared" ca="1" si="55"/>
        <v>#NAME?</v>
      </c>
      <c r="L211" s="66" t="e">
        <f t="shared" ca="1" si="66"/>
        <v>#NAME?</v>
      </c>
      <c r="M211" s="67" t="e">
        <f t="shared" ca="1" si="67"/>
        <v>#NAME?</v>
      </c>
      <c r="N211" s="65" t="e">
        <f t="shared" ca="1" si="68"/>
        <v>#NAME?</v>
      </c>
      <c r="O211" s="65" t="e">
        <f t="shared" ca="1" si="69"/>
        <v>#NAME?</v>
      </c>
      <c r="P211" s="67" t="e">
        <f t="shared" ca="1" si="56"/>
        <v>#NAME?</v>
      </c>
      <c r="Q211" s="65" t="e">
        <f t="shared" ca="1" si="70"/>
        <v>#NAME?</v>
      </c>
      <c r="R211" s="67" t="e">
        <f t="shared" ca="1" si="57"/>
        <v>#NAME?</v>
      </c>
      <c r="S211" s="65" t="e">
        <f t="shared" ca="1" si="58"/>
        <v>#NAME?</v>
      </c>
    </row>
    <row r="212" spans="1:19" s="60" customFormat="1" ht="10.5">
      <c r="A212" s="134">
        <v>198</v>
      </c>
      <c r="B212" s="64">
        <f t="shared" si="71"/>
        <v>0</v>
      </c>
      <c r="C212" s="62">
        <f t="shared" si="59"/>
        <v>0</v>
      </c>
      <c r="D212" s="62">
        <f t="shared" si="54"/>
        <v>0</v>
      </c>
      <c r="E212" s="62">
        <f t="shared" si="60"/>
        <v>0</v>
      </c>
      <c r="F212" s="62">
        <f t="shared" si="61"/>
        <v>0</v>
      </c>
      <c r="G212" s="63" t="e">
        <f t="shared" ca="1" si="62"/>
        <v>#NAME?</v>
      </c>
      <c r="H212" s="64" t="e">
        <f t="shared" ca="1" si="63"/>
        <v>#NAME?</v>
      </c>
      <c r="I212" s="65" t="e">
        <f t="shared" ca="1" si="64"/>
        <v>#NAME?</v>
      </c>
      <c r="J212" s="66" t="e">
        <f t="shared" ca="1" si="65"/>
        <v>#NAME?</v>
      </c>
      <c r="K212" s="67" t="e">
        <f t="shared" ca="1" si="55"/>
        <v>#NAME?</v>
      </c>
      <c r="L212" s="66" t="e">
        <f t="shared" ca="1" si="66"/>
        <v>#NAME?</v>
      </c>
      <c r="M212" s="67" t="e">
        <f t="shared" ca="1" si="67"/>
        <v>#NAME?</v>
      </c>
      <c r="N212" s="65" t="e">
        <f t="shared" ca="1" si="68"/>
        <v>#NAME?</v>
      </c>
      <c r="O212" s="65" t="e">
        <f t="shared" ca="1" si="69"/>
        <v>#NAME?</v>
      </c>
      <c r="P212" s="67" t="e">
        <f t="shared" ca="1" si="56"/>
        <v>#NAME?</v>
      </c>
      <c r="Q212" s="65" t="e">
        <f t="shared" ca="1" si="70"/>
        <v>#NAME?</v>
      </c>
      <c r="R212" s="67" t="e">
        <f t="shared" ca="1" si="57"/>
        <v>#NAME?</v>
      </c>
      <c r="S212" s="65" t="e">
        <f t="shared" ca="1" si="58"/>
        <v>#NAME?</v>
      </c>
    </row>
    <row r="213" spans="1:19" s="60" customFormat="1" ht="10.5">
      <c r="A213" s="134">
        <v>199</v>
      </c>
      <c r="B213" s="64">
        <f t="shared" si="71"/>
        <v>0</v>
      </c>
      <c r="C213" s="62">
        <f t="shared" si="59"/>
        <v>0</v>
      </c>
      <c r="D213" s="62">
        <f t="shared" si="54"/>
        <v>0</v>
      </c>
      <c r="E213" s="62">
        <f t="shared" si="60"/>
        <v>0</v>
      </c>
      <c r="F213" s="62">
        <f t="shared" si="61"/>
        <v>0</v>
      </c>
      <c r="G213" s="63" t="e">
        <f t="shared" ca="1" si="62"/>
        <v>#NAME?</v>
      </c>
      <c r="H213" s="64" t="e">
        <f t="shared" ca="1" si="63"/>
        <v>#NAME?</v>
      </c>
      <c r="I213" s="65" t="e">
        <f t="shared" ca="1" si="64"/>
        <v>#NAME?</v>
      </c>
      <c r="J213" s="66" t="e">
        <f t="shared" ca="1" si="65"/>
        <v>#NAME?</v>
      </c>
      <c r="K213" s="67" t="e">
        <f t="shared" ca="1" si="55"/>
        <v>#NAME?</v>
      </c>
      <c r="L213" s="66" t="e">
        <f t="shared" ca="1" si="66"/>
        <v>#NAME?</v>
      </c>
      <c r="M213" s="67" t="e">
        <f t="shared" ca="1" si="67"/>
        <v>#NAME?</v>
      </c>
      <c r="N213" s="65" t="e">
        <f t="shared" ca="1" si="68"/>
        <v>#NAME?</v>
      </c>
      <c r="O213" s="65" t="e">
        <f t="shared" ca="1" si="69"/>
        <v>#NAME?</v>
      </c>
      <c r="P213" s="67" t="e">
        <f t="shared" ca="1" si="56"/>
        <v>#NAME?</v>
      </c>
      <c r="Q213" s="65" t="e">
        <f t="shared" ca="1" si="70"/>
        <v>#NAME?</v>
      </c>
      <c r="R213" s="67" t="e">
        <f t="shared" ca="1" si="57"/>
        <v>#NAME?</v>
      </c>
      <c r="S213" s="65" t="e">
        <f t="shared" ca="1" si="58"/>
        <v>#NAME?</v>
      </c>
    </row>
    <row r="214" spans="1:19" s="60" customFormat="1" ht="10.5">
      <c r="A214" s="134">
        <v>200</v>
      </c>
      <c r="B214" s="64">
        <f t="shared" si="71"/>
        <v>0</v>
      </c>
      <c r="C214" s="62">
        <f t="shared" si="59"/>
        <v>0</v>
      </c>
      <c r="D214" s="62">
        <f t="shared" si="54"/>
        <v>0</v>
      </c>
      <c r="E214" s="62">
        <f t="shared" si="60"/>
        <v>0</v>
      </c>
      <c r="F214" s="62">
        <f t="shared" si="61"/>
        <v>0</v>
      </c>
      <c r="G214" s="63" t="e">
        <f t="shared" ca="1" si="62"/>
        <v>#NAME?</v>
      </c>
      <c r="H214" s="64" t="e">
        <f t="shared" ca="1" si="63"/>
        <v>#NAME?</v>
      </c>
      <c r="I214" s="65" t="e">
        <f t="shared" ca="1" si="64"/>
        <v>#NAME?</v>
      </c>
      <c r="J214" s="66" t="e">
        <f t="shared" ca="1" si="65"/>
        <v>#NAME?</v>
      </c>
      <c r="K214" s="67" t="e">
        <f t="shared" ca="1" si="55"/>
        <v>#NAME?</v>
      </c>
      <c r="L214" s="66" t="e">
        <f t="shared" ca="1" si="66"/>
        <v>#NAME?</v>
      </c>
      <c r="M214" s="67" t="e">
        <f t="shared" ca="1" si="67"/>
        <v>#NAME?</v>
      </c>
      <c r="N214" s="65" t="e">
        <f t="shared" ca="1" si="68"/>
        <v>#NAME?</v>
      </c>
      <c r="O214" s="65" t="e">
        <f t="shared" ca="1" si="69"/>
        <v>#NAME?</v>
      </c>
      <c r="P214" s="67" t="e">
        <f t="shared" ca="1" si="56"/>
        <v>#NAME?</v>
      </c>
      <c r="Q214" s="65" t="e">
        <f t="shared" ca="1" si="70"/>
        <v>#NAME?</v>
      </c>
      <c r="R214" s="67" t="e">
        <f t="shared" ca="1" si="57"/>
        <v>#NAME?</v>
      </c>
      <c r="S214" s="65" t="e">
        <f t="shared" ca="1" si="58"/>
        <v>#NAME?</v>
      </c>
    </row>
    <row r="215" spans="1:19" s="60" customFormat="1" ht="10.5">
      <c r="A215" s="134">
        <v>201</v>
      </c>
      <c r="B215" s="64">
        <f t="shared" si="71"/>
        <v>0</v>
      </c>
      <c r="C215" s="62">
        <f t="shared" si="59"/>
        <v>0</v>
      </c>
      <c r="D215" s="62">
        <f t="shared" si="54"/>
        <v>0</v>
      </c>
      <c r="E215" s="62">
        <f t="shared" si="60"/>
        <v>0</v>
      </c>
      <c r="F215" s="62">
        <f t="shared" si="61"/>
        <v>0</v>
      </c>
      <c r="G215" s="63" t="e">
        <f t="shared" ca="1" si="62"/>
        <v>#NAME?</v>
      </c>
      <c r="H215" s="64" t="e">
        <f t="shared" ca="1" si="63"/>
        <v>#NAME?</v>
      </c>
      <c r="I215" s="65" t="e">
        <f t="shared" ca="1" si="64"/>
        <v>#NAME?</v>
      </c>
      <c r="J215" s="66" t="e">
        <f t="shared" ca="1" si="65"/>
        <v>#NAME?</v>
      </c>
      <c r="K215" s="67" t="e">
        <f t="shared" ca="1" si="55"/>
        <v>#NAME?</v>
      </c>
      <c r="L215" s="66" t="e">
        <f t="shared" ca="1" si="66"/>
        <v>#NAME?</v>
      </c>
      <c r="M215" s="67" t="e">
        <f t="shared" ca="1" si="67"/>
        <v>#NAME?</v>
      </c>
      <c r="N215" s="65" t="e">
        <f t="shared" ca="1" si="68"/>
        <v>#NAME?</v>
      </c>
      <c r="O215" s="65" t="e">
        <f t="shared" ca="1" si="69"/>
        <v>#NAME?</v>
      </c>
      <c r="P215" s="67" t="e">
        <f t="shared" ca="1" si="56"/>
        <v>#NAME?</v>
      </c>
      <c r="Q215" s="65" t="e">
        <f t="shared" ca="1" si="70"/>
        <v>#NAME?</v>
      </c>
      <c r="R215" s="67" t="e">
        <f t="shared" ca="1" si="57"/>
        <v>#NAME?</v>
      </c>
      <c r="S215" s="65" t="e">
        <f t="shared" ca="1" si="58"/>
        <v>#NAME?</v>
      </c>
    </row>
    <row r="216" spans="1:19" s="60" customFormat="1" ht="10.5">
      <c r="A216" s="134">
        <v>202</v>
      </c>
      <c r="B216" s="64">
        <f t="shared" si="71"/>
        <v>0</v>
      </c>
      <c r="C216" s="62">
        <f t="shared" si="59"/>
        <v>0</v>
      </c>
      <c r="D216" s="62">
        <f t="shared" si="54"/>
        <v>0</v>
      </c>
      <c r="E216" s="62">
        <f t="shared" si="60"/>
        <v>0</v>
      </c>
      <c r="F216" s="62">
        <f t="shared" si="61"/>
        <v>0</v>
      </c>
      <c r="G216" s="63" t="e">
        <f t="shared" ca="1" si="62"/>
        <v>#NAME?</v>
      </c>
      <c r="H216" s="64" t="e">
        <f t="shared" ca="1" si="63"/>
        <v>#NAME?</v>
      </c>
      <c r="I216" s="65" t="e">
        <f t="shared" ca="1" si="64"/>
        <v>#NAME?</v>
      </c>
      <c r="J216" s="66" t="e">
        <f t="shared" ca="1" si="65"/>
        <v>#NAME?</v>
      </c>
      <c r="K216" s="67" t="e">
        <f t="shared" ca="1" si="55"/>
        <v>#NAME?</v>
      </c>
      <c r="L216" s="66" t="e">
        <f t="shared" ca="1" si="66"/>
        <v>#NAME?</v>
      </c>
      <c r="M216" s="67" t="e">
        <f t="shared" ca="1" si="67"/>
        <v>#NAME?</v>
      </c>
      <c r="N216" s="65" t="e">
        <f t="shared" ca="1" si="68"/>
        <v>#NAME?</v>
      </c>
      <c r="O216" s="65" t="e">
        <f t="shared" ca="1" si="69"/>
        <v>#NAME?</v>
      </c>
      <c r="P216" s="67" t="e">
        <f t="shared" ca="1" si="56"/>
        <v>#NAME?</v>
      </c>
      <c r="Q216" s="65" t="e">
        <f t="shared" ca="1" si="70"/>
        <v>#NAME?</v>
      </c>
      <c r="R216" s="67" t="e">
        <f t="shared" ca="1" si="57"/>
        <v>#NAME?</v>
      </c>
      <c r="S216" s="65" t="e">
        <f t="shared" ca="1" si="58"/>
        <v>#NAME?</v>
      </c>
    </row>
    <row r="217" spans="1:19" s="60" customFormat="1" ht="10.5">
      <c r="A217" s="134">
        <v>203</v>
      </c>
      <c r="B217" s="64">
        <f t="shared" si="71"/>
        <v>0</v>
      </c>
      <c r="C217" s="62">
        <f t="shared" si="59"/>
        <v>0</v>
      </c>
      <c r="D217" s="62">
        <f t="shared" si="54"/>
        <v>0</v>
      </c>
      <c r="E217" s="62">
        <f t="shared" si="60"/>
        <v>0</v>
      </c>
      <c r="F217" s="62">
        <f t="shared" si="61"/>
        <v>0</v>
      </c>
      <c r="G217" s="63" t="e">
        <f t="shared" ca="1" si="62"/>
        <v>#NAME?</v>
      </c>
      <c r="H217" s="64" t="e">
        <f t="shared" ca="1" si="63"/>
        <v>#NAME?</v>
      </c>
      <c r="I217" s="65" t="e">
        <f t="shared" ca="1" si="64"/>
        <v>#NAME?</v>
      </c>
      <c r="J217" s="66" t="e">
        <f t="shared" ca="1" si="65"/>
        <v>#NAME?</v>
      </c>
      <c r="K217" s="67" t="e">
        <f t="shared" ca="1" si="55"/>
        <v>#NAME?</v>
      </c>
      <c r="L217" s="66" t="e">
        <f t="shared" ca="1" si="66"/>
        <v>#NAME?</v>
      </c>
      <c r="M217" s="67" t="e">
        <f t="shared" ca="1" si="67"/>
        <v>#NAME?</v>
      </c>
      <c r="N217" s="65" t="e">
        <f t="shared" ca="1" si="68"/>
        <v>#NAME?</v>
      </c>
      <c r="O217" s="65" t="e">
        <f t="shared" ca="1" si="69"/>
        <v>#NAME?</v>
      </c>
      <c r="P217" s="67" t="e">
        <f t="shared" ca="1" si="56"/>
        <v>#NAME?</v>
      </c>
      <c r="Q217" s="65" t="e">
        <f t="shared" ca="1" si="70"/>
        <v>#NAME?</v>
      </c>
      <c r="R217" s="67" t="e">
        <f t="shared" ca="1" si="57"/>
        <v>#NAME?</v>
      </c>
      <c r="S217" s="65" t="e">
        <f t="shared" ca="1" si="58"/>
        <v>#NAME?</v>
      </c>
    </row>
    <row r="218" spans="1:19" s="60" customFormat="1" ht="10.5">
      <c r="A218" s="134">
        <v>204</v>
      </c>
      <c r="B218" s="64">
        <f t="shared" si="71"/>
        <v>0</v>
      </c>
      <c r="C218" s="62">
        <f t="shared" si="59"/>
        <v>0</v>
      </c>
      <c r="D218" s="62">
        <f t="shared" si="54"/>
        <v>0</v>
      </c>
      <c r="E218" s="62">
        <f t="shared" si="60"/>
        <v>0</v>
      </c>
      <c r="F218" s="62">
        <f t="shared" si="61"/>
        <v>0</v>
      </c>
      <c r="G218" s="63" t="e">
        <f t="shared" ca="1" si="62"/>
        <v>#NAME?</v>
      </c>
      <c r="H218" s="64" t="e">
        <f t="shared" ca="1" si="63"/>
        <v>#NAME?</v>
      </c>
      <c r="I218" s="65" t="e">
        <f t="shared" ca="1" si="64"/>
        <v>#NAME?</v>
      </c>
      <c r="J218" s="66" t="e">
        <f t="shared" ca="1" si="65"/>
        <v>#NAME?</v>
      </c>
      <c r="K218" s="67" t="e">
        <f t="shared" ca="1" si="55"/>
        <v>#NAME?</v>
      </c>
      <c r="L218" s="66" t="e">
        <f t="shared" ca="1" si="66"/>
        <v>#NAME?</v>
      </c>
      <c r="M218" s="67" t="e">
        <f t="shared" ca="1" si="67"/>
        <v>#NAME?</v>
      </c>
      <c r="N218" s="65" t="e">
        <f t="shared" ca="1" si="68"/>
        <v>#NAME?</v>
      </c>
      <c r="O218" s="65" t="e">
        <f t="shared" ca="1" si="69"/>
        <v>#NAME?</v>
      </c>
      <c r="P218" s="67" t="e">
        <f t="shared" ca="1" si="56"/>
        <v>#NAME?</v>
      </c>
      <c r="Q218" s="65" t="e">
        <f t="shared" ca="1" si="70"/>
        <v>#NAME?</v>
      </c>
      <c r="R218" s="67" t="e">
        <f t="shared" ca="1" si="57"/>
        <v>#NAME?</v>
      </c>
      <c r="S218" s="65" t="e">
        <f t="shared" ca="1" si="58"/>
        <v>#NAME?</v>
      </c>
    </row>
    <row r="219" spans="1:19" s="60" customFormat="1" ht="10.5">
      <c r="A219" s="134">
        <v>205</v>
      </c>
      <c r="B219" s="64">
        <f t="shared" si="71"/>
        <v>0</v>
      </c>
      <c r="C219" s="62">
        <f t="shared" si="59"/>
        <v>0</v>
      </c>
      <c r="D219" s="62">
        <f t="shared" si="54"/>
        <v>0</v>
      </c>
      <c r="E219" s="62">
        <f t="shared" si="60"/>
        <v>0</v>
      </c>
      <c r="F219" s="62">
        <f t="shared" si="61"/>
        <v>0</v>
      </c>
      <c r="G219" s="63" t="e">
        <f t="shared" ca="1" si="62"/>
        <v>#NAME?</v>
      </c>
      <c r="H219" s="64" t="e">
        <f t="shared" ca="1" si="63"/>
        <v>#NAME?</v>
      </c>
      <c r="I219" s="65" t="e">
        <f t="shared" ca="1" si="64"/>
        <v>#NAME?</v>
      </c>
      <c r="J219" s="66" t="e">
        <f t="shared" ca="1" si="65"/>
        <v>#NAME?</v>
      </c>
      <c r="K219" s="67" t="e">
        <f t="shared" ca="1" si="55"/>
        <v>#NAME?</v>
      </c>
      <c r="L219" s="66" t="e">
        <f t="shared" ca="1" si="66"/>
        <v>#NAME?</v>
      </c>
      <c r="M219" s="67" t="e">
        <f t="shared" ca="1" si="67"/>
        <v>#NAME?</v>
      </c>
      <c r="N219" s="65" t="e">
        <f t="shared" ca="1" si="68"/>
        <v>#NAME?</v>
      </c>
      <c r="O219" s="65" t="e">
        <f t="shared" ca="1" si="69"/>
        <v>#NAME?</v>
      </c>
      <c r="P219" s="67" t="e">
        <f t="shared" ca="1" si="56"/>
        <v>#NAME?</v>
      </c>
      <c r="Q219" s="65" t="e">
        <f t="shared" ca="1" si="70"/>
        <v>#NAME?</v>
      </c>
      <c r="R219" s="67" t="e">
        <f t="shared" ca="1" si="57"/>
        <v>#NAME?</v>
      </c>
      <c r="S219" s="65" t="e">
        <f t="shared" ca="1" si="58"/>
        <v>#NAME?</v>
      </c>
    </row>
    <row r="220" spans="1:19" s="60" customFormat="1" ht="10.5">
      <c r="A220" s="134">
        <v>206</v>
      </c>
      <c r="B220" s="64">
        <f t="shared" si="71"/>
        <v>0</v>
      </c>
      <c r="C220" s="62">
        <f t="shared" si="59"/>
        <v>0</v>
      </c>
      <c r="D220" s="62">
        <f t="shared" si="54"/>
        <v>0</v>
      </c>
      <c r="E220" s="62">
        <f t="shared" si="60"/>
        <v>0</v>
      </c>
      <c r="F220" s="62">
        <f t="shared" si="61"/>
        <v>0</v>
      </c>
      <c r="G220" s="63" t="e">
        <f t="shared" ca="1" si="62"/>
        <v>#NAME?</v>
      </c>
      <c r="H220" s="64" t="e">
        <f t="shared" ca="1" si="63"/>
        <v>#NAME?</v>
      </c>
      <c r="I220" s="65" t="e">
        <f t="shared" ca="1" si="64"/>
        <v>#NAME?</v>
      </c>
      <c r="J220" s="66" t="e">
        <f t="shared" ca="1" si="65"/>
        <v>#NAME?</v>
      </c>
      <c r="K220" s="67" t="e">
        <f t="shared" ca="1" si="55"/>
        <v>#NAME?</v>
      </c>
      <c r="L220" s="66" t="e">
        <f t="shared" ca="1" si="66"/>
        <v>#NAME?</v>
      </c>
      <c r="M220" s="67" t="e">
        <f t="shared" ca="1" si="67"/>
        <v>#NAME?</v>
      </c>
      <c r="N220" s="65" t="e">
        <f t="shared" ca="1" si="68"/>
        <v>#NAME?</v>
      </c>
      <c r="O220" s="65" t="e">
        <f t="shared" ca="1" si="69"/>
        <v>#NAME?</v>
      </c>
      <c r="P220" s="67" t="e">
        <f t="shared" ca="1" si="56"/>
        <v>#NAME?</v>
      </c>
      <c r="Q220" s="65" t="e">
        <f t="shared" ca="1" si="70"/>
        <v>#NAME?</v>
      </c>
      <c r="R220" s="67" t="e">
        <f t="shared" ca="1" si="57"/>
        <v>#NAME?</v>
      </c>
      <c r="S220" s="65" t="e">
        <f t="shared" ca="1" si="58"/>
        <v>#NAME?</v>
      </c>
    </row>
    <row r="221" spans="1:19" s="60" customFormat="1" ht="10.5">
      <c r="A221" s="134">
        <v>207</v>
      </c>
      <c r="B221" s="64">
        <f t="shared" si="71"/>
        <v>0</v>
      </c>
      <c r="C221" s="62">
        <f t="shared" si="59"/>
        <v>0</v>
      </c>
      <c r="D221" s="62">
        <f t="shared" si="54"/>
        <v>0</v>
      </c>
      <c r="E221" s="62">
        <f t="shared" si="60"/>
        <v>0</v>
      </c>
      <c r="F221" s="62">
        <f t="shared" si="61"/>
        <v>0</v>
      </c>
      <c r="G221" s="63" t="e">
        <f t="shared" ca="1" si="62"/>
        <v>#NAME?</v>
      </c>
      <c r="H221" s="64" t="e">
        <f t="shared" ca="1" si="63"/>
        <v>#NAME?</v>
      </c>
      <c r="I221" s="65" t="e">
        <f t="shared" ca="1" si="64"/>
        <v>#NAME?</v>
      </c>
      <c r="J221" s="66" t="e">
        <f t="shared" ca="1" si="65"/>
        <v>#NAME?</v>
      </c>
      <c r="K221" s="67" t="e">
        <f t="shared" ca="1" si="55"/>
        <v>#NAME?</v>
      </c>
      <c r="L221" s="66" t="e">
        <f t="shared" ca="1" si="66"/>
        <v>#NAME?</v>
      </c>
      <c r="M221" s="67" t="e">
        <f t="shared" ca="1" si="67"/>
        <v>#NAME?</v>
      </c>
      <c r="N221" s="65" t="e">
        <f t="shared" ca="1" si="68"/>
        <v>#NAME?</v>
      </c>
      <c r="O221" s="65" t="e">
        <f t="shared" ca="1" si="69"/>
        <v>#NAME?</v>
      </c>
      <c r="P221" s="67" t="e">
        <f t="shared" ca="1" si="56"/>
        <v>#NAME?</v>
      </c>
      <c r="Q221" s="65" t="e">
        <f t="shared" ca="1" si="70"/>
        <v>#NAME?</v>
      </c>
      <c r="R221" s="67" t="e">
        <f t="shared" ca="1" si="57"/>
        <v>#NAME?</v>
      </c>
      <c r="S221" s="65" t="e">
        <f t="shared" ca="1" si="58"/>
        <v>#NAME?</v>
      </c>
    </row>
    <row r="222" spans="1:19" s="60" customFormat="1" ht="10.5">
      <c r="A222" s="134">
        <v>208</v>
      </c>
      <c r="B222" s="64">
        <f t="shared" si="71"/>
        <v>0</v>
      </c>
      <c r="C222" s="62">
        <f t="shared" si="59"/>
        <v>0</v>
      </c>
      <c r="D222" s="62">
        <f t="shared" si="54"/>
        <v>0</v>
      </c>
      <c r="E222" s="62">
        <f t="shared" si="60"/>
        <v>0</v>
      </c>
      <c r="F222" s="62">
        <f t="shared" si="61"/>
        <v>0</v>
      </c>
      <c r="G222" s="63" t="e">
        <f t="shared" ca="1" si="62"/>
        <v>#NAME?</v>
      </c>
      <c r="H222" s="64" t="e">
        <f t="shared" ca="1" si="63"/>
        <v>#NAME?</v>
      </c>
      <c r="I222" s="65" t="e">
        <f t="shared" ca="1" si="64"/>
        <v>#NAME?</v>
      </c>
      <c r="J222" s="66" t="e">
        <f t="shared" ca="1" si="65"/>
        <v>#NAME?</v>
      </c>
      <c r="K222" s="67" t="e">
        <f t="shared" ca="1" si="55"/>
        <v>#NAME?</v>
      </c>
      <c r="L222" s="66" t="e">
        <f t="shared" ca="1" si="66"/>
        <v>#NAME?</v>
      </c>
      <c r="M222" s="67" t="e">
        <f t="shared" ca="1" si="67"/>
        <v>#NAME?</v>
      </c>
      <c r="N222" s="65" t="e">
        <f t="shared" ca="1" si="68"/>
        <v>#NAME?</v>
      </c>
      <c r="O222" s="65" t="e">
        <f t="shared" ca="1" si="69"/>
        <v>#NAME?</v>
      </c>
      <c r="P222" s="67" t="e">
        <f t="shared" ca="1" si="56"/>
        <v>#NAME?</v>
      </c>
      <c r="Q222" s="65" t="e">
        <f t="shared" ca="1" si="70"/>
        <v>#NAME?</v>
      </c>
      <c r="R222" s="67" t="e">
        <f t="shared" ca="1" si="57"/>
        <v>#NAME?</v>
      </c>
      <c r="S222" s="65" t="e">
        <f t="shared" ca="1" si="58"/>
        <v>#NAME?</v>
      </c>
    </row>
    <row r="223" spans="1:19" s="60" customFormat="1" ht="10.5">
      <c r="A223" s="134">
        <v>209</v>
      </c>
      <c r="B223" s="64">
        <f t="shared" si="71"/>
        <v>0</v>
      </c>
      <c r="C223" s="62">
        <f t="shared" si="59"/>
        <v>0</v>
      </c>
      <c r="D223" s="62">
        <f t="shared" si="54"/>
        <v>0</v>
      </c>
      <c r="E223" s="62">
        <f t="shared" si="60"/>
        <v>0</v>
      </c>
      <c r="F223" s="62">
        <f t="shared" si="61"/>
        <v>0</v>
      </c>
      <c r="G223" s="63" t="e">
        <f t="shared" ca="1" si="62"/>
        <v>#NAME?</v>
      </c>
      <c r="H223" s="64" t="e">
        <f t="shared" ca="1" si="63"/>
        <v>#NAME?</v>
      </c>
      <c r="I223" s="65" t="e">
        <f t="shared" ca="1" si="64"/>
        <v>#NAME?</v>
      </c>
      <c r="J223" s="66" t="e">
        <f t="shared" ca="1" si="65"/>
        <v>#NAME?</v>
      </c>
      <c r="K223" s="67" t="e">
        <f t="shared" ca="1" si="55"/>
        <v>#NAME?</v>
      </c>
      <c r="L223" s="66" t="e">
        <f t="shared" ca="1" si="66"/>
        <v>#NAME?</v>
      </c>
      <c r="M223" s="67" t="e">
        <f t="shared" ca="1" si="67"/>
        <v>#NAME?</v>
      </c>
      <c r="N223" s="65" t="e">
        <f t="shared" ca="1" si="68"/>
        <v>#NAME?</v>
      </c>
      <c r="O223" s="65" t="e">
        <f t="shared" ca="1" si="69"/>
        <v>#NAME?</v>
      </c>
      <c r="P223" s="67" t="e">
        <f t="shared" ca="1" si="56"/>
        <v>#NAME?</v>
      </c>
      <c r="Q223" s="65" t="e">
        <f t="shared" ca="1" si="70"/>
        <v>#NAME?</v>
      </c>
      <c r="R223" s="67" t="e">
        <f t="shared" ca="1" si="57"/>
        <v>#NAME?</v>
      </c>
      <c r="S223" s="65" t="e">
        <f t="shared" ca="1" si="58"/>
        <v>#NAME?</v>
      </c>
    </row>
    <row r="224" spans="1:19" s="60" customFormat="1" ht="10.5">
      <c r="A224" s="134">
        <v>210</v>
      </c>
      <c r="B224" s="64">
        <f t="shared" si="71"/>
        <v>0</v>
      </c>
      <c r="C224" s="62">
        <f t="shared" si="59"/>
        <v>0</v>
      </c>
      <c r="D224" s="62">
        <f t="shared" si="54"/>
        <v>0</v>
      </c>
      <c r="E224" s="62">
        <f t="shared" si="60"/>
        <v>0</v>
      </c>
      <c r="F224" s="62">
        <f t="shared" si="61"/>
        <v>0</v>
      </c>
      <c r="G224" s="63" t="e">
        <f t="shared" ca="1" si="62"/>
        <v>#NAME?</v>
      </c>
      <c r="H224" s="64" t="e">
        <f t="shared" ca="1" si="63"/>
        <v>#NAME?</v>
      </c>
      <c r="I224" s="65" t="e">
        <f t="shared" ca="1" si="64"/>
        <v>#NAME?</v>
      </c>
      <c r="J224" s="66" t="e">
        <f t="shared" ca="1" si="65"/>
        <v>#NAME?</v>
      </c>
      <c r="K224" s="67" t="e">
        <f t="shared" ca="1" si="55"/>
        <v>#NAME?</v>
      </c>
      <c r="L224" s="66" t="e">
        <f t="shared" ca="1" si="66"/>
        <v>#NAME?</v>
      </c>
      <c r="M224" s="67" t="e">
        <f t="shared" ca="1" si="67"/>
        <v>#NAME?</v>
      </c>
      <c r="N224" s="65" t="e">
        <f t="shared" ca="1" si="68"/>
        <v>#NAME?</v>
      </c>
      <c r="O224" s="65" t="e">
        <f t="shared" ca="1" si="69"/>
        <v>#NAME?</v>
      </c>
      <c r="P224" s="67" t="e">
        <f t="shared" ca="1" si="56"/>
        <v>#NAME?</v>
      </c>
      <c r="Q224" s="65" t="e">
        <f t="shared" ca="1" si="70"/>
        <v>#NAME?</v>
      </c>
      <c r="R224" s="67" t="e">
        <f t="shared" ca="1" si="57"/>
        <v>#NAME?</v>
      </c>
      <c r="S224" s="65" t="e">
        <f t="shared" ca="1" si="58"/>
        <v>#NAME?</v>
      </c>
    </row>
    <row r="225" spans="1:19" s="60" customFormat="1" ht="10.5">
      <c r="A225" s="134">
        <v>211</v>
      </c>
      <c r="B225" s="64">
        <f t="shared" si="71"/>
        <v>0</v>
      </c>
      <c r="C225" s="62">
        <f t="shared" si="59"/>
        <v>0</v>
      </c>
      <c r="D225" s="62">
        <f t="shared" si="54"/>
        <v>0</v>
      </c>
      <c r="E225" s="62">
        <f t="shared" si="60"/>
        <v>0</v>
      </c>
      <c r="F225" s="62">
        <f t="shared" si="61"/>
        <v>0</v>
      </c>
      <c r="G225" s="63" t="e">
        <f t="shared" ca="1" si="62"/>
        <v>#NAME?</v>
      </c>
      <c r="H225" s="64" t="e">
        <f t="shared" ca="1" si="63"/>
        <v>#NAME?</v>
      </c>
      <c r="I225" s="65" t="e">
        <f t="shared" ca="1" si="64"/>
        <v>#NAME?</v>
      </c>
      <c r="J225" s="66" t="e">
        <f t="shared" ca="1" si="65"/>
        <v>#NAME?</v>
      </c>
      <c r="K225" s="67" t="e">
        <f t="shared" ca="1" si="55"/>
        <v>#NAME?</v>
      </c>
      <c r="L225" s="66" t="e">
        <f t="shared" ca="1" si="66"/>
        <v>#NAME?</v>
      </c>
      <c r="M225" s="67" t="e">
        <f t="shared" ca="1" si="67"/>
        <v>#NAME?</v>
      </c>
      <c r="N225" s="65" t="e">
        <f t="shared" ca="1" si="68"/>
        <v>#NAME?</v>
      </c>
      <c r="O225" s="65" t="e">
        <f t="shared" ca="1" si="69"/>
        <v>#NAME?</v>
      </c>
      <c r="P225" s="67" t="e">
        <f t="shared" ca="1" si="56"/>
        <v>#NAME?</v>
      </c>
      <c r="Q225" s="65" t="e">
        <f t="shared" ca="1" si="70"/>
        <v>#NAME?</v>
      </c>
      <c r="R225" s="67" t="e">
        <f t="shared" ca="1" si="57"/>
        <v>#NAME?</v>
      </c>
      <c r="S225" s="65" t="e">
        <f t="shared" ca="1" si="58"/>
        <v>#NAME?</v>
      </c>
    </row>
    <row r="226" spans="1:19" s="60" customFormat="1" ht="10.5">
      <c r="A226" s="134">
        <v>212</v>
      </c>
      <c r="B226" s="64">
        <f t="shared" si="71"/>
        <v>0</v>
      </c>
      <c r="C226" s="62">
        <f t="shared" si="59"/>
        <v>0</v>
      </c>
      <c r="D226" s="62">
        <f t="shared" si="54"/>
        <v>0</v>
      </c>
      <c r="E226" s="62">
        <f t="shared" si="60"/>
        <v>0</v>
      </c>
      <c r="F226" s="62">
        <f t="shared" si="61"/>
        <v>0</v>
      </c>
      <c r="G226" s="63" t="e">
        <f t="shared" ca="1" si="62"/>
        <v>#NAME?</v>
      </c>
      <c r="H226" s="64" t="e">
        <f t="shared" ca="1" si="63"/>
        <v>#NAME?</v>
      </c>
      <c r="I226" s="65" t="e">
        <f t="shared" ca="1" si="64"/>
        <v>#NAME?</v>
      </c>
      <c r="J226" s="66" t="e">
        <f t="shared" ca="1" si="65"/>
        <v>#NAME?</v>
      </c>
      <c r="K226" s="67" t="e">
        <f t="shared" ca="1" si="55"/>
        <v>#NAME?</v>
      </c>
      <c r="L226" s="66" t="e">
        <f t="shared" ca="1" si="66"/>
        <v>#NAME?</v>
      </c>
      <c r="M226" s="67" t="e">
        <f t="shared" ca="1" si="67"/>
        <v>#NAME?</v>
      </c>
      <c r="N226" s="65" t="e">
        <f t="shared" ca="1" si="68"/>
        <v>#NAME?</v>
      </c>
      <c r="O226" s="65" t="e">
        <f t="shared" ca="1" si="69"/>
        <v>#NAME?</v>
      </c>
      <c r="P226" s="67" t="e">
        <f t="shared" ca="1" si="56"/>
        <v>#NAME?</v>
      </c>
      <c r="Q226" s="65" t="e">
        <f t="shared" ca="1" si="70"/>
        <v>#NAME?</v>
      </c>
      <c r="R226" s="67" t="e">
        <f t="shared" ca="1" si="57"/>
        <v>#NAME?</v>
      </c>
      <c r="S226" s="65" t="e">
        <f t="shared" ca="1" si="58"/>
        <v>#NAME?</v>
      </c>
    </row>
    <row r="227" spans="1:19" s="60" customFormat="1" ht="10.5">
      <c r="A227" s="134">
        <v>213</v>
      </c>
      <c r="B227" s="64">
        <f t="shared" si="71"/>
        <v>0</v>
      </c>
      <c r="C227" s="62">
        <f t="shared" si="59"/>
        <v>0</v>
      </c>
      <c r="D227" s="62">
        <f t="shared" si="54"/>
        <v>0</v>
      </c>
      <c r="E227" s="62">
        <f t="shared" si="60"/>
        <v>0</v>
      </c>
      <c r="F227" s="62">
        <f t="shared" si="61"/>
        <v>0</v>
      </c>
      <c r="G227" s="63" t="e">
        <f t="shared" ca="1" si="62"/>
        <v>#NAME?</v>
      </c>
      <c r="H227" s="64" t="e">
        <f t="shared" ca="1" si="63"/>
        <v>#NAME?</v>
      </c>
      <c r="I227" s="65" t="e">
        <f t="shared" ca="1" si="64"/>
        <v>#NAME?</v>
      </c>
      <c r="J227" s="66" t="e">
        <f t="shared" ca="1" si="65"/>
        <v>#NAME?</v>
      </c>
      <c r="K227" s="67" t="e">
        <f t="shared" ca="1" si="55"/>
        <v>#NAME?</v>
      </c>
      <c r="L227" s="66" t="e">
        <f t="shared" ca="1" si="66"/>
        <v>#NAME?</v>
      </c>
      <c r="M227" s="67" t="e">
        <f t="shared" ca="1" si="67"/>
        <v>#NAME?</v>
      </c>
      <c r="N227" s="65" t="e">
        <f t="shared" ca="1" si="68"/>
        <v>#NAME?</v>
      </c>
      <c r="O227" s="65" t="e">
        <f t="shared" ca="1" si="69"/>
        <v>#NAME?</v>
      </c>
      <c r="P227" s="67" t="e">
        <f t="shared" ca="1" si="56"/>
        <v>#NAME?</v>
      </c>
      <c r="Q227" s="65" t="e">
        <f t="shared" ca="1" si="70"/>
        <v>#NAME?</v>
      </c>
      <c r="R227" s="67" t="e">
        <f t="shared" ca="1" si="57"/>
        <v>#NAME?</v>
      </c>
      <c r="S227" s="65" t="e">
        <f t="shared" ca="1" si="58"/>
        <v>#NAME?</v>
      </c>
    </row>
    <row r="228" spans="1:19" s="60" customFormat="1" ht="10.5">
      <c r="A228" s="134">
        <v>214</v>
      </c>
      <c r="B228" s="64">
        <f t="shared" si="71"/>
        <v>0</v>
      </c>
      <c r="C228" s="62">
        <f t="shared" si="59"/>
        <v>0</v>
      </c>
      <c r="D228" s="62">
        <f t="shared" si="54"/>
        <v>0</v>
      </c>
      <c r="E228" s="62">
        <f t="shared" si="60"/>
        <v>0</v>
      </c>
      <c r="F228" s="62">
        <f t="shared" si="61"/>
        <v>0</v>
      </c>
      <c r="G228" s="63" t="e">
        <f t="shared" ca="1" si="62"/>
        <v>#NAME?</v>
      </c>
      <c r="H228" s="64" t="e">
        <f t="shared" ca="1" si="63"/>
        <v>#NAME?</v>
      </c>
      <c r="I228" s="65" t="e">
        <f t="shared" ca="1" si="64"/>
        <v>#NAME?</v>
      </c>
      <c r="J228" s="66" t="e">
        <f t="shared" ca="1" si="65"/>
        <v>#NAME?</v>
      </c>
      <c r="K228" s="67" t="e">
        <f t="shared" ca="1" si="55"/>
        <v>#NAME?</v>
      </c>
      <c r="L228" s="66" t="e">
        <f t="shared" ca="1" si="66"/>
        <v>#NAME?</v>
      </c>
      <c r="M228" s="67" t="e">
        <f t="shared" ca="1" si="67"/>
        <v>#NAME?</v>
      </c>
      <c r="N228" s="65" t="e">
        <f t="shared" ca="1" si="68"/>
        <v>#NAME?</v>
      </c>
      <c r="O228" s="65" t="e">
        <f t="shared" ca="1" si="69"/>
        <v>#NAME?</v>
      </c>
      <c r="P228" s="67" t="e">
        <f t="shared" ca="1" si="56"/>
        <v>#NAME?</v>
      </c>
      <c r="Q228" s="65" t="e">
        <f t="shared" ca="1" si="70"/>
        <v>#NAME?</v>
      </c>
      <c r="R228" s="67" t="e">
        <f t="shared" ca="1" si="57"/>
        <v>#NAME?</v>
      </c>
      <c r="S228" s="65" t="e">
        <f t="shared" ca="1" si="58"/>
        <v>#NAME?</v>
      </c>
    </row>
    <row r="229" spans="1:19" s="60" customFormat="1" ht="10.5">
      <c r="A229" s="134">
        <v>215</v>
      </c>
      <c r="B229" s="64">
        <f t="shared" si="71"/>
        <v>0</v>
      </c>
      <c r="C229" s="62">
        <f t="shared" si="59"/>
        <v>0</v>
      </c>
      <c r="D229" s="62">
        <f t="shared" si="54"/>
        <v>0</v>
      </c>
      <c r="E229" s="62">
        <f t="shared" si="60"/>
        <v>0</v>
      </c>
      <c r="F229" s="62">
        <f t="shared" si="61"/>
        <v>0</v>
      </c>
      <c r="G229" s="63" t="e">
        <f t="shared" ca="1" si="62"/>
        <v>#NAME?</v>
      </c>
      <c r="H229" s="64" t="e">
        <f t="shared" ca="1" si="63"/>
        <v>#NAME?</v>
      </c>
      <c r="I229" s="65" t="e">
        <f t="shared" ca="1" si="64"/>
        <v>#NAME?</v>
      </c>
      <c r="J229" s="66" t="e">
        <f t="shared" ca="1" si="65"/>
        <v>#NAME?</v>
      </c>
      <c r="K229" s="67" t="e">
        <f t="shared" ca="1" si="55"/>
        <v>#NAME?</v>
      </c>
      <c r="L229" s="66" t="e">
        <f t="shared" ca="1" si="66"/>
        <v>#NAME?</v>
      </c>
      <c r="M229" s="67" t="e">
        <f t="shared" ca="1" si="67"/>
        <v>#NAME?</v>
      </c>
      <c r="N229" s="65" t="e">
        <f t="shared" ca="1" si="68"/>
        <v>#NAME?</v>
      </c>
      <c r="O229" s="65" t="e">
        <f t="shared" ca="1" si="69"/>
        <v>#NAME?</v>
      </c>
      <c r="P229" s="67" t="e">
        <f t="shared" ca="1" si="56"/>
        <v>#NAME?</v>
      </c>
      <c r="Q229" s="65" t="e">
        <f t="shared" ca="1" si="70"/>
        <v>#NAME?</v>
      </c>
      <c r="R229" s="67" t="e">
        <f t="shared" ca="1" si="57"/>
        <v>#NAME?</v>
      </c>
      <c r="S229" s="65" t="e">
        <f t="shared" ca="1" si="58"/>
        <v>#NAME?</v>
      </c>
    </row>
    <row r="230" spans="1:19" s="60" customFormat="1" ht="10.5">
      <c r="A230" s="134">
        <v>216</v>
      </c>
      <c r="B230" s="64">
        <f t="shared" si="71"/>
        <v>0</v>
      </c>
      <c r="C230" s="62">
        <f t="shared" si="59"/>
        <v>0</v>
      </c>
      <c r="D230" s="62">
        <f t="shared" si="54"/>
        <v>0</v>
      </c>
      <c r="E230" s="62">
        <f t="shared" si="60"/>
        <v>0</v>
      </c>
      <c r="F230" s="62">
        <f t="shared" si="61"/>
        <v>0</v>
      </c>
      <c r="G230" s="63" t="e">
        <f t="shared" ca="1" si="62"/>
        <v>#NAME?</v>
      </c>
      <c r="H230" s="64" t="e">
        <f t="shared" ca="1" si="63"/>
        <v>#NAME?</v>
      </c>
      <c r="I230" s="65" t="e">
        <f t="shared" ca="1" si="64"/>
        <v>#NAME?</v>
      </c>
      <c r="J230" s="66" t="e">
        <f t="shared" ca="1" si="65"/>
        <v>#NAME?</v>
      </c>
      <c r="K230" s="67" t="e">
        <f t="shared" ca="1" si="55"/>
        <v>#NAME?</v>
      </c>
      <c r="L230" s="66" t="e">
        <f t="shared" ca="1" si="66"/>
        <v>#NAME?</v>
      </c>
      <c r="M230" s="67" t="e">
        <f t="shared" ca="1" si="67"/>
        <v>#NAME?</v>
      </c>
      <c r="N230" s="65" t="e">
        <f t="shared" ca="1" si="68"/>
        <v>#NAME?</v>
      </c>
      <c r="O230" s="65" t="e">
        <f t="shared" ca="1" si="69"/>
        <v>#NAME?</v>
      </c>
      <c r="P230" s="67" t="e">
        <f t="shared" ca="1" si="56"/>
        <v>#NAME?</v>
      </c>
      <c r="Q230" s="65" t="e">
        <f t="shared" ca="1" si="70"/>
        <v>#NAME?</v>
      </c>
      <c r="R230" s="67" t="e">
        <f t="shared" ca="1" si="57"/>
        <v>#NAME?</v>
      </c>
      <c r="S230" s="65" t="e">
        <f t="shared" ca="1" si="58"/>
        <v>#NAME?</v>
      </c>
    </row>
    <row r="231" spans="1:19" s="60" customFormat="1" ht="10.5">
      <c r="A231" s="134">
        <v>217</v>
      </c>
      <c r="B231" s="64">
        <f t="shared" si="71"/>
        <v>0</v>
      </c>
      <c r="C231" s="62">
        <f t="shared" si="59"/>
        <v>0</v>
      </c>
      <c r="D231" s="62">
        <f t="shared" si="54"/>
        <v>0</v>
      </c>
      <c r="E231" s="62">
        <f t="shared" si="60"/>
        <v>0</v>
      </c>
      <c r="F231" s="62">
        <f t="shared" si="61"/>
        <v>0</v>
      </c>
      <c r="G231" s="63" t="e">
        <f t="shared" ca="1" si="62"/>
        <v>#NAME?</v>
      </c>
      <c r="H231" s="64" t="e">
        <f t="shared" ca="1" si="63"/>
        <v>#NAME?</v>
      </c>
      <c r="I231" s="65" t="e">
        <f t="shared" ca="1" si="64"/>
        <v>#NAME?</v>
      </c>
      <c r="J231" s="66" t="e">
        <f t="shared" ca="1" si="65"/>
        <v>#NAME?</v>
      </c>
      <c r="K231" s="67" t="e">
        <f t="shared" ca="1" si="55"/>
        <v>#NAME?</v>
      </c>
      <c r="L231" s="66" t="e">
        <f t="shared" ca="1" si="66"/>
        <v>#NAME?</v>
      </c>
      <c r="M231" s="67" t="e">
        <f t="shared" ca="1" si="67"/>
        <v>#NAME?</v>
      </c>
      <c r="N231" s="65" t="e">
        <f t="shared" ca="1" si="68"/>
        <v>#NAME?</v>
      </c>
      <c r="O231" s="65" t="e">
        <f t="shared" ca="1" si="69"/>
        <v>#NAME?</v>
      </c>
      <c r="P231" s="67" t="e">
        <f t="shared" ca="1" si="56"/>
        <v>#NAME?</v>
      </c>
      <c r="Q231" s="65" t="e">
        <f t="shared" ca="1" si="70"/>
        <v>#NAME?</v>
      </c>
      <c r="R231" s="67" t="e">
        <f t="shared" ca="1" si="57"/>
        <v>#NAME?</v>
      </c>
      <c r="S231" s="65" t="e">
        <f t="shared" ca="1" si="58"/>
        <v>#NAME?</v>
      </c>
    </row>
    <row r="232" spans="1:19" s="60" customFormat="1" ht="10.5">
      <c r="A232" s="134">
        <v>218</v>
      </c>
      <c r="B232" s="64">
        <f t="shared" si="71"/>
        <v>0</v>
      </c>
      <c r="C232" s="62">
        <f t="shared" si="59"/>
        <v>0</v>
      </c>
      <c r="D232" s="62">
        <f t="shared" si="54"/>
        <v>0</v>
      </c>
      <c r="E232" s="62">
        <f t="shared" si="60"/>
        <v>0</v>
      </c>
      <c r="F232" s="62">
        <f t="shared" si="61"/>
        <v>0</v>
      </c>
      <c r="G232" s="63" t="e">
        <f t="shared" ca="1" si="62"/>
        <v>#NAME?</v>
      </c>
      <c r="H232" s="64" t="e">
        <f t="shared" ca="1" si="63"/>
        <v>#NAME?</v>
      </c>
      <c r="I232" s="65" t="e">
        <f t="shared" ca="1" si="64"/>
        <v>#NAME?</v>
      </c>
      <c r="J232" s="66" t="e">
        <f t="shared" ca="1" si="65"/>
        <v>#NAME?</v>
      </c>
      <c r="K232" s="67" t="e">
        <f t="shared" ca="1" si="55"/>
        <v>#NAME?</v>
      </c>
      <c r="L232" s="66" t="e">
        <f t="shared" ca="1" si="66"/>
        <v>#NAME?</v>
      </c>
      <c r="M232" s="67" t="e">
        <f t="shared" ca="1" si="67"/>
        <v>#NAME?</v>
      </c>
      <c r="N232" s="65" t="e">
        <f t="shared" ca="1" si="68"/>
        <v>#NAME?</v>
      </c>
      <c r="O232" s="65" t="e">
        <f t="shared" ca="1" si="69"/>
        <v>#NAME?</v>
      </c>
      <c r="P232" s="67" t="e">
        <f t="shared" ca="1" si="56"/>
        <v>#NAME?</v>
      </c>
      <c r="Q232" s="65" t="e">
        <f t="shared" ca="1" si="70"/>
        <v>#NAME?</v>
      </c>
      <c r="R232" s="67" t="e">
        <f t="shared" ca="1" si="57"/>
        <v>#NAME?</v>
      </c>
      <c r="S232" s="65" t="e">
        <f t="shared" ca="1" si="58"/>
        <v>#NAME?</v>
      </c>
    </row>
    <row r="233" spans="1:19" s="60" customFormat="1" ht="10.5">
      <c r="A233" s="134">
        <v>219</v>
      </c>
      <c r="B233" s="64">
        <f t="shared" si="71"/>
        <v>0</v>
      </c>
      <c r="C233" s="62">
        <f t="shared" si="59"/>
        <v>0</v>
      </c>
      <c r="D233" s="62">
        <f t="shared" si="54"/>
        <v>0</v>
      </c>
      <c r="E233" s="62">
        <f t="shared" si="60"/>
        <v>0</v>
      </c>
      <c r="F233" s="62">
        <f t="shared" si="61"/>
        <v>0</v>
      </c>
      <c r="G233" s="63" t="e">
        <f t="shared" ca="1" si="62"/>
        <v>#NAME?</v>
      </c>
      <c r="H233" s="64" t="e">
        <f t="shared" ca="1" si="63"/>
        <v>#NAME?</v>
      </c>
      <c r="I233" s="65" t="e">
        <f t="shared" ca="1" si="64"/>
        <v>#NAME?</v>
      </c>
      <c r="J233" s="66" t="e">
        <f t="shared" ca="1" si="65"/>
        <v>#NAME?</v>
      </c>
      <c r="K233" s="67" t="e">
        <f t="shared" ca="1" si="55"/>
        <v>#NAME?</v>
      </c>
      <c r="L233" s="66" t="e">
        <f t="shared" ca="1" si="66"/>
        <v>#NAME?</v>
      </c>
      <c r="M233" s="67" t="e">
        <f t="shared" ca="1" si="67"/>
        <v>#NAME?</v>
      </c>
      <c r="N233" s="65" t="e">
        <f t="shared" ca="1" si="68"/>
        <v>#NAME?</v>
      </c>
      <c r="O233" s="65" t="e">
        <f t="shared" ca="1" si="69"/>
        <v>#NAME?</v>
      </c>
      <c r="P233" s="67" t="e">
        <f t="shared" ca="1" si="56"/>
        <v>#NAME?</v>
      </c>
      <c r="Q233" s="65" t="e">
        <f t="shared" ca="1" si="70"/>
        <v>#NAME?</v>
      </c>
      <c r="R233" s="67" t="e">
        <f t="shared" ca="1" si="57"/>
        <v>#NAME?</v>
      </c>
      <c r="S233" s="65" t="e">
        <f t="shared" ca="1" si="58"/>
        <v>#NAME?</v>
      </c>
    </row>
    <row r="234" spans="1:19" s="60" customFormat="1" ht="10.5">
      <c r="A234" s="134">
        <v>220</v>
      </c>
      <c r="B234" s="64">
        <f t="shared" si="71"/>
        <v>0</v>
      </c>
      <c r="C234" s="62">
        <f t="shared" si="59"/>
        <v>0</v>
      </c>
      <c r="D234" s="62">
        <f t="shared" si="54"/>
        <v>0</v>
      </c>
      <c r="E234" s="62">
        <f t="shared" si="60"/>
        <v>0</v>
      </c>
      <c r="F234" s="62">
        <f t="shared" si="61"/>
        <v>0</v>
      </c>
      <c r="G234" s="63" t="e">
        <f t="shared" ca="1" si="62"/>
        <v>#NAME?</v>
      </c>
      <c r="H234" s="64" t="e">
        <f t="shared" ca="1" si="63"/>
        <v>#NAME?</v>
      </c>
      <c r="I234" s="65" t="e">
        <f t="shared" ca="1" si="64"/>
        <v>#NAME?</v>
      </c>
      <c r="J234" s="66" t="e">
        <f t="shared" ca="1" si="65"/>
        <v>#NAME?</v>
      </c>
      <c r="K234" s="67" t="e">
        <f t="shared" ca="1" si="55"/>
        <v>#NAME?</v>
      </c>
      <c r="L234" s="66" t="e">
        <f t="shared" ca="1" si="66"/>
        <v>#NAME?</v>
      </c>
      <c r="M234" s="67" t="e">
        <f t="shared" ca="1" si="67"/>
        <v>#NAME?</v>
      </c>
      <c r="N234" s="65" t="e">
        <f t="shared" ca="1" si="68"/>
        <v>#NAME?</v>
      </c>
      <c r="O234" s="65" t="e">
        <f t="shared" ca="1" si="69"/>
        <v>#NAME?</v>
      </c>
      <c r="P234" s="67" t="e">
        <f t="shared" ca="1" si="56"/>
        <v>#NAME?</v>
      </c>
      <c r="Q234" s="65" t="e">
        <f t="shared" ca="1" si="70"/>
        <v>#NAME?</v>
      </c>
      <c r="R234" s="67" t="e">
        <f t="shared" ca="1" si="57"/>
        <v>#NAME?</v>
      </c>
      <c r="S234" s="65" t="e">
        <f t="shared" ca="1" si="58"/>
        <v>#NAME?</v>
      </c>
    </row>
    <row r="235" spans="1:19" s="60" customFormat="1" ht="10.5">
      <c r="A235" s="134">
        <v>221</v>
      </c>
      <c r="B235" s="64">
        <f t="shared" si="71"/>
        <v>0</v>
      </c>
      <c r="C235" s="62">
        <f t="shared" si="59"/>
        <v>0</v>
      </c>
      <c r="D235" s="62">
        <f t="shared" si="54"/>
        <v>0</v>
      </c>
      <c r="E235" s="62">
        <f t="shared" si="60"/>
        <v>0</v>
      </c>
      <c r="F235" s="62">
        <f t="shared" si="61"/>
        <v>0</v>
      </c>
      <c r="G235" s="63" t="e">
        <f t="shared" ca="1" si="62"/>
        <v>#NAME?</v>
      </c>
      <c r="H235" s="64" t="e">
        <f t="shared" ca="1" si="63"/>
        <v>#NAME?</v>
      </c>
      <c r="I235" s="65" t="e">
        <f t="shared" ca="1" si="64"/>
        <v>#NAME?</v>
      </c>
      <c r="J235" s="66" t="e">
        <f t="shared" ca="1" si="65"/>
        <v>#NAME?</v>
      </c>
      <c r="K235" s="67" t="e">
        <f t="shared" ca="1" si="55"/>
        <v>#NAME?</v>
      </c>
      <c r="L235" s="66" t="e">
        <f t="shared" ca="1" si="66"/>
        <v>#NAME?</v>
      </c>
      <c r="M235" s="67" t="e">
        <f t="shared" ca="1" si="67"/>
        <v>#NAME?</v>
      </c>
      <c r="N235" s="65" t="e">
        <f t="shared" ca="1" si="68"/>
        <v>#NAME?</v>
      </c>
      <c r="O235" s="65" t="e">
        <f t="shared" ca="1" si="69"/>
        <v>#NAME?</v>
      </c>
      <c r="P235" s="67" t="e">
        <f t="shared" ca="1" si="56"/>
        <v>#NAME?</v>
      </c>
      <c r="Q235" s="65" t="e">
        <f t="shared" ca="1" si="70"/>
        <v>#NAME?</v>
      </c>
      <c r="R235" s="67" t="e">
        <f t="shared" ca="1" si="57"/>
        <v>#NAME?</v>
      </c>
      <c r="S235" s="65" t="e">
        <f t="shared" ca="1" si="58"/>
        <v>#NAME?</v>
      </c>
    </row>
    <row r="236" spans="1:19" s="60" customFormat="1" ht="10.5">
      <c r="A236" s="134">
        <v>222</v>
      </c>
      <c r="B236" s="64">
        <f t="shared" si="71"/>
        <v>0</v>
      </c>
      <c r="C236" s="62">
        <f t="shared" si="59"/>
        <v>0</v>
      </c>
      <c r="D236" s="62">
        <f t="shared" si="54"/>
        <v>0</v>
      </c>
      <c r="E236" s="62">
        <f t="shared" si="60"/>
        <v>0</v>
      </c>
      <c r="F236" s="62">
        <f t="shared" si="61"/>
        <v>0</v>
      </c>
      <c r="G236" s="63" t="e">
        <f t="shared" ca="1" si="62"/>
        <v>#NAME?</v>
      </c>
      <c r="H236" s="64" t="e">
        <f t="shared" ca="1" si="63"/>
        <v>#NAME?</v>
      </c>
      <c r="I236" s="65" t="e">
        <f t="shared" ca="1" si="64"/>
        <v>#NAME?</v>
      </c>
      <c r="J236" s="66" t="e">
        <f t="shared" ca="1" si="65"/>
        <v>#NAME?</v>
      </c>
      <c r="K236" s="67" t="e">
        <f t="shared" ca="1" si="55"/>
        <v>#NAME?</v>
      </c>
      <c r="L236" s="66" t="e">
        <f t="shared" ca="1" si="66"/>
        <v>#NAME?</v>
      </c>
      <c r="M236" s="67" t="e">
        <f t="shared" ca="1" si="67"/>
        <v>#NAME?</v>
      </c>
      <c r="N236" s="65" t="e">
        <f t="shared" ca="1" si="68"/>
        <v>#NAME?</v>
      </c>
      <c r="O236" s="65" t="e">
        <f t="shared" ca="1" si="69"/>
        <v>#NAME?</v>
      </c>
      <c r="P236" s="67" t="e">
        <f t="shared" ca="1" si="56"/>
        <v>#NAME?</v>
      </c>
      <c r="Q236" s="65" t="e">
        <f t="shared" ca="1" si="70"/>
        <v>#NAME?</v>
      </c>
      <c r="R236" s="67" t="e">
        <f t="shared" ca="1" si="57"/>
        <v>#NAME?</v>
      </c>
      <c r="S236" s="65" t="e">
        <f t="shared" ca="1" si="58"/>
        <v>#NAME?</v>
      </c>
    </row>
    <row r="237" spans="1:19" s="60" customFormat="1" ht="10.5">
      <c r="A237" s="134">
        <v>223</v>
      </c>
      <c r="B237" s="64">
        <f t="shared" si="71"/>
        <v>0</v>
      </c>
      <c r="C237" s="62">
        <f t="shared" si="59"/>
        <v>0</v>
      </c>
      <c r="D237" s="62">
        <f t="shared" si="54"/>
        <v>0</v>
      </c>
      <c r="E237" s="62">
        <f t="shared" si="60"/>
        <v>0</v>
      </c>
      <c r="F237" s="62">
        <f t="shared" si="61"/>
        <v>0</v>
      </c>
      <c r="G237" s="63" t="e">
        <f t="shared" ca="1" si="62"/>
        <v>#NAME?</v>
      </c>
      <c r="H237" s="64" t="e">
        <f t="shared" ca="1" si="63"/>
        <v>#NAME?</v>
      </c>
      <c r="I237" s="65" t="e">
        <f t="shared" ca="1" si="64"/>
        <v>#NAME?</v>
      </c>
      <c r="J237" s="66" t="e">
        <f t="shared" ca="1" si="65"/>
        <v>#NAME?</v>
      </c>
      <c r="K237" s="67" t="e">
        <f t="shared" ca="1" si="55"/>
        <v>#NAME?</v>
      </c>
      <c r="L237" s="66" t="e">
        <f t="shared" ca="1" si="66"/>
        <v>#NAME?</v>
      </c>
      <c r="M237" s="67" t="e">
        <f t="shared" ca="1" si="67"/>
        <v>#NAME?</v>
      </c>
      <c r="N237" s="65" t="e">
        <f t="shared" ca="1" si="68"/>
        <v>#NAME?</v>
      </c>
      <c r="O237" s="65" t="e">
        <f t="shared" ca="1" si="69"/>
        <v>#NAME?</v>
      </c>
      <c r="P237" s="67" t="e">
        <f t="shared" ca="1" si="56"/>
        <v>#NAME?</v>
      </c>
      <c r="Q237" s="65" t="e">
        <f t="shared" ca="1" si="70"/>
        <v>#NAME?</v>
      </c>
      <c r="R237" s="67" t="e">
        <f t="shared" ca="1" si="57"/>
        <v>#NAME?</v>
      </c>
      <c r="S237" s="65" t="e">
        <f t="shared" ca="1" si="58"/>
        <v>#NAME?</v>
      </c>
    </row>
    <row r="238" spans="1:19" s="60" customFormat="1" ht="10.5">
      <c r="A238" s="134">
        <v>224</v>
      </c>
      <c r="B238" s="64">
        <f t="shared" si="71"/>
        <v>0</v>
      </c>
      <c r="C238" s="62">
        <f t="shared" si="59"/>
        <v>0</v>
      </c>
      <c r="D238" s="62">
        <f t="shared" si="54"/>
        <v>0</v>
      </c>
      <c r="E238" s="62">
        <f t="shared" si="60"/>
        <v>0</v>
      </c>
      <c r="F238" s="62">
        <f t="shared" si="61"/>
        <v>0</v>
      </c>
      <c r="G238" s="63" t="e">
        <f t="shared" ca="1" si="62"/>
        <v>#NAME?</v>
      </c>
      <c r="H238" s="64" t="e">
        <f t="shared" ca="1" si="63"/>
        <v>#NAME?</v>
      </c>
      <c r="I238" s="65" t="e">
        <f t="shared" ca="1" si="64"/>
        <v>#NAME?</v>
      </c>
      <c r="J238" s="66" t="e">
        <f t="shared" ca="1" si="65"/>
        <v>#NAME?</v>
      </c>
      <c r="K238" s="67" t="e">
        <f t="shared" ca="1" si="55"/>
        <v>#NAME?</v>
      </c>
      <c r="L238" s="66" t="e">
        <f t="shared" ca="1" si="66"/>
        <v>#NAME?</v>
      </c>
      <c r="M238" s="67" t="e">
        <f t="shared" ca="1" si="67"/>
        <v>#NAME?</v>
      </c>
      <c r="N238" s="65" t="e">
        <f t="shared" ca="1" si="68"/>
        <v>#NAME?</v>
      </c>
      <c r="O238" s="65" t="e">
        <f t="shared" ca="1" si="69"/>
        <v>#NAME?</v>
      </c>
      <c r="P238" s="67" t="e">
        <f t="shared" ca="1" si="56"/>
        <v>#NAME?</v>
      </c>
      <c r="Q238" s="65" t="e">
        <f t="shared" ca="1" si="70"/>
        <v>#NAME?</v>
      </c>
      <c r="R238" s="67" t="e">
        <f t="shared" ca="1" si="57"/>
        <v>#NAME?</v>
      </c>
      <c r="S238" s="65" t="e">
        <f t="shared" ca="1" si="58"/>
        <v>#NAME?</v>
      </c>
    </row>
    <row r="239" spans="1:19" s="60" customFormat="1" ht="10.5">
      <c r="A239" s="134">
        <v>225</v>
      </c>
      <c r="B239" s="64">
        <f t="shared" si="71"/>
        <v>0</v>
      </c>
      <c r="C239" s="62">
        <f t="shared" si="59"/>
        <v>0</v>
      </c>
      <c r="D239" s="62">
        <f t="shared" si="54"/>
        <v>0</v>
      </c>
      <c r="E239" s="62">
        <f t="shared" si="60"/>
        <v>0</v>
      </c>
      <c r="F239" s="62">
        <f t="shared" si="61"/>
        <v>0</v>
      </c>
      <c r="G239" s="63" t="e">
        <f t="shared" ca="1" si="62"/>
        <v>#NAME?</v>
      </c>
      <c r="H239" s="64" t="e">
        <f t="shared" ca="1" si="63"/>
        <v>#NAME?</v>
      </c>
      <c r="I239" s="65" t="e">
        <f t="shared" ca="1" si="64"/>
        <v>#NAME?</v>
      </c>
      <c r="J239" s="66" t="e">
        <f t="shared" ca="1" si="65"/>
        <v>#NAME?</v>
      </c>
      <c r="K239" s="67" t="e">
        <f t="shared" ca="1" si="55"/>
        <v>#NAME?</v>
      </c>
      <c r="L239" s="66" t="e">
        <f t="shared" ca="1" si="66"/>
        <v>#NAME?</v>
      </c>
      <c r="M239" s="67" t="e">
        <f t="shared" ca="1" si="67"/>
        <v>#NAME?</v>
      </c>
      <c r="N239" s="65" t="e">
        <f t="shared" ca="1" si="68"/>
        <v>#NAME?</v>
      </c>
      <c r="O239" s="65" t="e">
        <f t="shared" ca="1" si="69"/>
        <v>#NAME?</v>
      </c>
      <c r="P239" s="67" t="e">
        <f t="shared" ca="1" si="56"/>
        <v>#NAME?</v>
      </c>
      <c r="Q239" s="65" t="e">
        <f t="shared" ca="1" si="70"/>
        <v>#NAME?</v>
      </c>
      <c r="R239" s="67" t="e">
        <f t="shared" ca="1" si="57"/>
        <v>#NAME?</v>
      </c>
      <c r="S239" s="65" t="e">
        <f t="shared" ca="1" si="58"/>
        <v>#NAME?</v>
      </c>
    </row>
    <row r="240" spans="1:19" s="60" customFormat="1" ht="10.5">
      <c r="A240" s="134">
        <v>226</v>
      </c>
      <c r="B240" s="64">
        <f t="shared" si="71"/>
        <v>0</v>
      </c>
      <c r="C240" s="62">
        <f t="shared" si="59"/>
        <v>0</v>
      </c>
      <c r="D240" s="62">
        <f t="shared" si="54"/>
        <v>0</v>
      </c>
      <c r="E240" s="62">
        <f t="shared" si="60"/>
        <v>0</v>
      </c>
      <c r="F240" s="62">
        <f t="shared" si="61"/>
        <v>0</v>
      </c>
      <c r="G240" s="63" t="e">
        <f t="shared" ca="1" si="62"/>
        <v>#NAME?</v>
      </c>
      <c r="H240" s="64" t="e">
        <f t="shared" ca="1" si="63"/>
        <v>#NAME?</v>
      </c>
      <c r="I240" s="65" t="e">
        <f t="shared" ca="1" si="64"/>
        <v>#NAME?</v>
      </c>
      <c r="J240" s="66" t="e">
        <f t="shared" ca="1" si="65"/>
        <v>#NAME?</v>
      </c>
      <c r="K240" s="67" t="e">
        <f t="shared" ca="1" si="55"/>
        <v>#NAME?</v>
      </c>
      <c r="L240" s="66" t="e">
        <f t="shared" ca="1" si="66"/>
        <v>#NAME?</v>
      </c>
      <c r="M240" s="67" t="e">
        <f t="shared" ca="1" si="67"/>
        <v>#NAME?</v>
      </c>
      <c r="N240" s="65" t="e">
        <f t="shared" ca="1" si="68"/>
        <v>#NAME?</v>
      </c>
      <c r="O240" s="65" t="e">
        <f t="shared" ca="1" si="69"/>
        <v>#NAME?</v>
      </c>
      <c r="P240" s="67" t="e">
        <f t="shared" ca="1" si="56"/>
        <v>#NAME?</v>
      </c>
      <c r="Q240" s="65" t="e">
        <f t="shared" ca="1" si="70"/>
        <v>#NAME?</v>
      </c>
      <c r="R240" s="67" t="e">
        <f t="shared" ca="1" si="57"/>
        <v>#NAME?</v>
      </c>
      <c r="S240" s="65" t="e">
        <f t="shared" ca="1" si="58"/>
        <v>#NAME?</v>
      </c>
    </row>
    <row r="241" spans="1:19" s="60" customFormat="1" ht="10.5">
      <c r="A241" s="134">
        <v>227</v>
      </c>
      <c r="B241" s="64">
        <f t="shared" si="71"/>
        <v>0</v>
      </c>
      <c r="C241" s="62">
        <f t="shared" si="59"/>
        <v>0</v>
      </c>
      <c r="D241" s="62">
        <f t="shared" si="54"/>
        <v>0</v>
      </c>
      <c r="E241" s="62">
        <f t="shared" si="60"/>
        <v>0</v>
      </c>
      <c r="F241" s="62">
        <f t="shared" si="61"/>
        <v>0</v>
      </c>
      <c r="G241" s="63" t="e">
        <f t="shared" ca="1" si="62"/>
        <v>#NAME?</v>
      </c>
      <c r="H241" s="64" t="e">
        <f t="shared" ca="1" si="63"/>
        <v>#NAME?</v>
      </c>
      <c r="I241" s="65" t="e">
        <f t="shared" ca="1" si="64"/>
        <v>#NAME?</v>
      </c>
      <c r="J241" s="66" t="e">
        <f t="shared" ca="1" si="65"/>
        <v>#NAME?</v>
      </c>
      <c r="K241" s="67" t="e">
        <f t="shared" ca="1" si="55"/>
        <v>#NAME?</v>
      </c>
      <c r="L241" s="66" t="e">
        <f t="shared" ca="1" si="66"/>
        <v>#NAME?</v>
      </c>
      <c r="M241" s="67" t="e">
        <f t="shared" ca="1" si="67"/>
        <v>#NAME?</v>
      </c>
      <c r="N241" s="65" t="e">
        <f t="shared" ca="1" si="68"/>
        <v>#NAME?</v>
      </c>
      <c r="O241" s="65" t="e">
        <f t="shared" ca="1" si="69"/>
        <v>#NAME?</v>
      </c>
      <c r="P241" s="67" t="e">
        <f t="shared" ca="1" si="56"/>
        <v>#NAME?</v>
      </c>
      <c r="Q241" s="65" t="e">
        <f t="shared" ca="1" si="70"/>
        <v>#NAME?</v>
      </c>
      <c r="R241" s="67" t="e">
        <f t="shared" ca="1" si="57"/>
        <v>#NAME?</v>
      </c>
      <c r="S241" s="65" t="e">
        <f t="shared" ca="1" si="58"/>
        <v>#NAME?</v>
      </c>
    </row>
    <row r="242" spans="1:19" s="60" customFormat="1" ht="10.5">
      <c r="A242" s="134">
        <v>228</v>
      </c>
      <c r="B242" s="64">
        <f t="shared" si="71"/>
        <v>0</v>
      </c>
      <c r="C242" s="62">
        <f t="shared" si="59"/>
        <v>0</v>
      </c>
      <c r="D242" s="62">
        <f t="shared" si="54"/>
        <v>0</v>
      </c>
      <c r="E242" s="62">
        <f t="shared" si="60"/>
        <v>0</v>
      </c>
      <c r="F242" s="62">
        <f t="shared" si="61"/>
        <v>0</v>
      </c>
      <c r="G242" s="63" t="e">
        <f t="shared" ca="1" si="62"/>
        <v>#NAME?</v>
      </c>
      <c r="H242" s="64" t="e">
        <f t="shared" ca="1" si="63"/>
        <v>#NAME?</v>
      </c>
      <c r="I242" s="65" t="e">
        <f t="shared" ca="1" si="64"/>
        <v>#NAME?</v>
      </c>
      <c r="J242" s="66" t="e">
        <f t="shared" ca="1" si="65"/>
        <v>#NAME?</v>
      </c>
      <c r="K242" s="67" t="e">
        <f t="shared" ca="1" si="55"/>
        <v>#NAME?</v>
      </c>
      <c r="L242" s="66" t="e">
        <f t="shared" ca="1" si="66"/>
        <v>#NAME?</v>
      </c>
      <c r="M242" s="67" t="e">
        <f t="shared" ca="1" si="67"/>
        <v>#NAME?</v>
      </c>
      <c r="N242" s="65" t="e">
        <f t="shared" ca="1" si="68"/>
        <v>#NAME?</v>
      </c>
      <c r="O242" s="65" t="e">
        <f t="shared" ca="1" si="69"/>
        <v>#NAME?</v>
      </c>
      <c r="P242" s="67" t="e">
        <f t="shared" ca="1" si="56"/>
        <v>#NAME?</v>
      </c>
      <c r="Q242" s="65" t="e">
        <f t="shared" ca="1" si="70"/>
        <v>#NAME?</v>
      </c>
      <c r="R242" s="67" t="e">
        <f t="shared" ca="1" si="57"/>
        <v>#NAME?</v>
      </c>
      <c r="S242" s="65" t="e">
        <f t="shared" ca="1" si="58"/>
        <v>#NAME?</v>
      </c>
    </row>
    <row r="243" spans="1:19" s="60" customFormat="1" ht="10.5">
      <c r="A243" s="134">
        <v>229</v>
      </c>
      <c r="B243" s="64">
        <f t="shared" si="71"/>
        <v>0</v>
      </c>
      <c r="C243" s="62">
        <f t="shared" si="59"/>
        <v>0</v>
      </c>
      <c r="D243" s="62">
        <f t="shared" si="54"/>
        <v>0</v>
      </c>
      <c r="E243" s="62">
        <f t="shared" si="60"/>
        <v>0</v>
      </c>
      <c r="F243" s="62">
        <f t="shared" si="61"/>
        <v>0</v>
      </c>
      <c r="G243" s="63" t="e">
        <f t="shared" ca="1" si="62"/>
        <v>#NAME?</v>
      </c>
      <c r="H243" s="64" t="e">
        <f t="shared" ca="1" si="63"/>
        <v>#NAME?</v>
      </c>
      <c r="I243" s="65" t="e">
        <f t="shared" ca="1" si="64"/>
        <v>#NAME?</v>
      </c>
      <c r="J243" s="66" t="e">
        <f t="shared" ca="1" si="65"/>
        <v>#NAME?</v>
      </c>
      <c r="K243" s="67" t="e">
        <f t="shared" ca="1" si="55"/>
        <v>#NAME?</v>
      </c>
      <c r="L243" s="66" t="e">
        <f t="shared" ca="1" si="66"/>
        <v>#NAME?</v>
      </c>
      <c r="M243" s="67" t="e">
        <f t="shared" ca="1" si="67"/>
        <v>#NAME?</v>
      </c>
      <c r="N243" s="65" t="e">
        <f t="shared" ca="1" si="68"/>
        <v>#NAME?</v>
      </c>
      <c r="O243" s="65" t="e">
        <f t="shared" ca="1" si="69"/>
        <v>#NAME?</v>
      </c>
      <c r="P243" s="67" t="e">
        <f t="shared" ca="1" si="56"/>
        <v>#NAME?</v>
      </c>
      <c r="Q243" s="65" t="e">
        <f t="shared" ca="1" si="70"/>
        <v>#NAME?</v>
      </c>
      <c r="R243" s="67" t="e">
        <f t="shared" ca="1" si="57"/>
        <v>#NAME?</v>
      </c>
      <c r="S243" s="65" t="e">
        <f t="shared" ca="1" si="58"/>
        <v>#NAME?</v>
      </c>
    </row>
    <row r="244" spans="1:19" s="60" customFormat="1" ht="10.5">
      <c r="A244" s="134">
        <v>230</v>
      </c>
      <c r="B244" s="64">
        <f t="shared" si="71"/>
        <v>0</v>
      </c>
      <c r="C244" s="62">
        <f t="shared" si="59"/>
        <v>0</v>
      </c>
      <c r="D244" s="62">
        <f t="shared" si="54"/>
        <v>0</v>
      </c>
      <c r="E244" s="62">
        <f t="shared" si="60"/>
        <v>0</v>
      </c>
      <c r="F244" s="62">
        <f t="shared" si="61"/>
        <v>0</v>
      </c>
      <c r="G244" s="63" t="e">
        <f t="shared" ca="1" si="62"/>
        <v>#NAME?</v>
      </c>
      <c r="H244" s="64" t="e">
        <f t="shared" ca="1" si="63"/>
        <v>#NAME?</v>
      </c>
      <c r="I244" s="65" t="e">
        <f t="shared" ca="1" si="64"/>
        <v>#NAME?</v>
      </c>
      <c r="J244" s="66" t="e">
        <f t="shared" ca="1" si="65"/>
        <v>#NAME?</v>
      </c>
      <c r="K244" s="67" t="e">
        <f t="shared" ca="1" si="55"/>
        <v>#NAME?</v>
      </c>
      <c r="L244" s="66" t="e">
        <f t="shared" ca="1" si="66"/>
        <v>#NAME?</v>
      </c>
      <c r="M244" s="67" t="e">
        <f t="shared" ca="1" si="67"/>
        <v>#NAME?</v>
      </c>
      <c r="N244" s="65" t="e">
        <f t="shared" ca="1" si="68"/>
        <v>#NAME?</v>
      </c>
      <c r="O244" s="65" t="e">
        <f t="shared" ca="1" si="69"/>
        <v>#NAME?</v>
      </c>
      <c r="P244" s="67" t="e">
        <f t="shared" ca="1" si="56"/>
        <v>#NAME?</v>
      </c>
      <c r="Q244" s="65" t="e">
        <f t="shared" ca="1" si="70"/>
        <v>#NAME?</v>
      </c>
      <c r="R244" s="67" t="e">
        <f t="shared" ca="1" si="57"/>
        <v>#NAME?</v>
      </c>
      <c r="S244" s="65" t="e">
        <f t="shared" ca="1" si="58"/>
        <v>#NAME?</v>
      </c>
    </row>
    <row r="245" spans="1:19" s="60" customFormat="1" ht="10.5">
      <c r="A245" s="134">
        <v>231</v>
      </c>
      <c r="B245" s="64">
        <f t="shared" si="71"/>
        <v>0</v>
      </c>
      <c r="C245" s="62">
        <f t="shared" si="59"/>
        <v>0</v>
      </c>
      <c r="D245" s="62">
        <f t="shared" si="54"/>
        <v>0</v>
      </c>
      <c r="E245" s="62">
        <f t="shared" si="60"/>
        <v>0</v>
      </c>
      <c r="F245" s="62">
        <f t="shared" si="61"/>
        <v>0</v>
      </c>
      <c r="G245" s="63" t="e">
        <f t="shared" ca="1" si="62"/>
        <v>#NAME?</v>
      </c>
      <c r="H245" s="64" t="e">
        <f t="shared" ca="1" si="63"/>
        <v>#NAME?</v>
      </c>
      <c r="I245" s="65" t="e">
        <f t="shared" ca="1" si="64"/>
        <v>#NAME?</v>
      </c>
      <c r="J245" s="66" t="e">
        <f t="shared" ca="1" si="65"/>
        <v>#NAME?</v>
      </c>
      <c r="K245" s="67" t="e">
        <f t="shared" ca="1" si="55"/>
        <v>#NAME?</v>
      </c>
      <c r="L245" s="66" t="e">
        <f t="shared" ca="1" si="66"/>
        <v>#NAME?</v>
      </c>
      <c r="M245" s="67" t="e">
        <f t="shared" ca="1" si="67"/>
        <v>#NAME?</v>
      </c>
      <c r="N245" s="65" t="e">
        <f t="shared" ca="1" si="68"/>
        <v>#NAME?</v>
      </c>
      <c r="O245" s="65" t="e">
        <f t="shared" ca="1" si="69"/>
        <v>#NAME?</v>
      </c>
      <c r="P245" s="67" t="e">
        <f t="shared" ca="1" si="56"/>
        <v>#NAME?</v>
      </c>
      <c r="Q245" s="65" t="e">
        <f t="shared" ca="1" si="70"/>
        <v>#NAME?</v>
      </c>
      <c r="R245" s="67" t="e">
        <f t="shared" ca="1" si="57"/>
        <v>#NAME?</v>
      </c>
      <c r="S245" s="65" t="e">
        <f t="shared" ca="1" si="58"/>
        <v>#NAME?</v>
      </c>
    </row>
    <row r="246" spans="1:19" s="60" customFormat="1" ht="10.5">
      <c r="A246" s="134">
        <v>232</v>
      </c>
      <c r="B246" s="64">
        <f t="shared" si="71"/>
        <v>0</v>
      </c>
      <c r="C246" s="62">
        <f t="shared" si="59"/>
        <v>0</v>
      </c>
      <c r="D246" s="62">
        <f t="shared" si="54"/>
        <v>0</v>
      </c>
      <c r="E246" s="62">
        <f t="shared" si="60"/>
        <v>0</v>
      </c>
      <c r="F246" s="62">
        <f t="shared" si="61"/>
        <v>0</v>
      </c>
      <c r="G246" s="63" t="e">
        <f t="shared" ca="1" si="62"/>
        <v>#NAME?</v>
      </c>
      <c r="H246" s="64" t="e">
        <f t="shared" ca="1" si="63"/>
        <v>#NAME?</v>
      </c>
      <c r="I246" s="65" t="e">
        <f t="shared" ca="1" si="64"/>
        <v>#NAME?</v>
      </c>
      <c r="J246" s="66" t="e">
        <f t="shared" ca="1" si="65"/>
        <v>#NAME?</v>
      </c>
      <c r="K246" s="67" t="e">
        <f t="shared" ca="1" si="55"/>
        <v>#NAME?</v>
      </c>
      <c r="L246" s="66" t="e">
        <f t="shared" ca="1" si="66"/>
        <v>#NAME?</v>
      </c>
      <c r="M246" s="67" t="e">
        <f t="shared" ca="1" si="67"/>
        <v>#NAME?</v>
      </c>
      <c r="N246" s="65" t="e">
        <f t="shared" ca="1" si="68"/>
        <v>#NAME?</v>
      </c>
      <c r="O246" s="65" t="e">
        <f t="shared" ca="1" si="69"/>
        <v>#NAME?</v>
      </c>
      <c r="P246" s="67" t="e">
        <f t="shared" ca="1" si="56"/>
        <v>#NAME?</v>
      </c>
      <c r="Q246" s="65" t="e">
        <f t="shared" ca="1" si="70"/>
        <v>#NAME?</v>
      </c>
      <c r="R246" s="67" t="e">
        <f t="shared" ca="1" si="57"/>
        <v>#NAME?</v>
      </c>
      <c r="S246" s="65" t="e">
        <f t="shared" ca="1" si="58"/>
        <v>#NAME?</v>
      </c>
    </row>
    <row r="247" spans="1:19" s="60" customFormat="1" ht="10.5">
      <c r="A247" s="134">
        <v>233</v>
      </c>
      <c r="B247" s="64">
        <f t="shared" si="71"/>
        <v>0</v>
      </c>
      <c r="C247" s="62">
        <f t="shared" si="59"/>
        <v>0</v>
      </c>
      <c r="D247" s="62">
        <f t="shared" si="54"/>
        <v>0</v>
      </c>
      <c r="E247" s="62">
        <f t="shared" si="60"/>
        <v>0</v>
      </c>
      <c r="F247" s="62">
        <f t="shared" si="61"/>
        <v>0</v>
      </c>
      <c r="G247" s="63" t="e">
        <f t="shared" ca="1" si="62"/>
        <v>#NAME?</v>
      </c>
      <c r="H247" s="64" t="e">
        <f t="shared" ca="1" si="63"/>
        <v>#NAME?</v>
      </c>
      <c r="I247" s="65" t="e">
        <f t="shared" ca="1" si="64"/>
        <v>#NAME?</v>
      </c>
      <c r="J247" s="66" t="e">
        <f t="shared" ca="1" si="65"/>
        <v>#NAME?</v>
      </c>
      <c r="K247" s="67" t="e">
        <f t="shared" ca="1" si="55"/>
        <v>#NAME?</v>
      </c>
      <c r="L247" s="66" t="e">
        <f t="shared" ca="1" si="66"/>
        <v>#NAME?</v>
      </c>
      <c r="M247" s="67" t="e">
        <f t="shared" ca="1" si="67"/>
        <v>#NAME?</v>
      </c>
      <c r="N247" s="65" t="e">
        <f t="shared" ca="1" si="68"/>
        <v>#NAME?</v>
      </c>
      <c r="O247" s="65" t="e">
        <f t="shared" ca="1" si="69"/>
        <v>#NAME?</v>
      </c>
      <c r="P247" s="67" t="e">
        <f t="shared" ca="1" si="56"/>
        <v>#NAME?</v>
      </c>
      <c r="Q247" s="65" t="e">
        <f t="shared" ca="1" si="70"/>
        <v>#NAME?</v>
      </c>
      <c r="R247" s="67" t="e">
        <f t="shared" ca="1" si="57"/>
        <v>#NAME?</v>
      </c>
      <c r="S247" s="65" t="e">
        <f t="shared" ca="1" si="58"/>
        <v>#NAME?</v>
      </c>
    </row>
    <row r="248" spans="1:19" s="60" customFormat="1" ht="10.5">
      <c r="A248" s="134">
        <v>234</v>
      </c>
      <c r="B248" s="64">
        <f t="shared" si="71"/>
        <v>0</v>
      </c>
      <c r="C248" s="62">
        <f t="shared" si="59"/>
        <v>0</v>
      </c>
      <c r="D248" s="62">
        <f t="shared" si="54"/>
        <v>0</v>
      </c>
      <c r="E248" s="62">
        <f t="shared" si="60"/>
        <v>0</v>
      </c>
      <c r="F248" s="62">
        <f t="shared" si="61"/>
        <v>0</v>
      </c>
      <c r="G248" s="63" t="e">
        <f t="shared" ca="1" si="62"/>
        <v>#NAME?</v>
      </c>
      <c r="H248" s="64" t="e">
        <f t="shared" ca="1" si="63"/>
        <v>#NAME?</v>
      </c>
      <c r="I248" s="65" t="e">
        <f t="shared" ca="1" si="64"/>
        <v>#NAME?</v>
      </c>
      <c r="J248" s="66" t="e">
        <f t="shared" ca="1" si="65"/>
        <v>#NAME?</v>
      </c>
      <c r="K248" s="67" t="e">
        <f t="shared" ca="1" si="55"/>
        <v>#NAME?</v>
      </c>
      <c r="L248" s="66" t="e">
        <f t="shared" ca="1" si="66"/>
        <v>#NAME?</v>
      </c>
      <c r="M248" s="67" t="e">
        <f t="shared" ca="1" si="67"/>
        <v>#NAME?</v>
      </c>
      <c r="N248" s="65" t="e">
        <f t="shared" ca="1" si="68"/>
        <v>#NAME?</v>
      </c>
      <c r="O248" s="65" t="e">
        <f t="shared" ca="1" si="69"/>
        <v>#NAME?</v>
      </c>
      <c r="P248" s="67" t="e">
        <f t="shared" ca="1" si="56"/>
        <v>#NAME?</v>
      </c>
      <c r="Q248" s="65" t="e">
        <f t="shared" ca="1" si="70"/>
        <v>#NAME?</v>
      </c>
      <c r="R248" s="67" t="e">
        <f t="shared" ca="1" si="57"/>
        <v>#NAME?</v>
      </c>
      <c r="S248" s="65" t="e">
        <f t="shared" ca="1" si="58"/>
        <v>#NAME?</v>
      </c>
    </row>
    <row r="249" spans="1:19" s="60" customFormat="1" ht="10.5">
      <c r="A249" s="134">
        <v>235</v>
      </c>
      <c r="B249" s="64">
        <f t="shared" si="71"/>
        <v>0</v>
      </c>
      <c r="C249" s="62">
        <f t="shared" si="59"/>
        <v>0</v>
      </c>
      <c r="D249" s="62">
        <f t="shared" si="54"/>
        <v>0</v>
      </c>
      <c r="E249" s="62">
        <f t="shared" si="60"/>
        <v>0</v>
      </c>
      <c r="F249" s="62">
        <f t="shared" si="61"/>
        <v>0</v>
      </c>
      <c r="G249" s="63" t="e">
        <f t="shared" ca="1" si="62"/>
        <v>#NAME?</v>
      </c>
      <c r="H249" s="64" t="e">
        <f t="shared" ca="1" si="63"/>
        <v>#NAME?</v>
      </c>
      <c r="I249" s="65" t="e">
        <f t="shared" ca="1" si="64"/>
        <v>#NAME?</v>
      </c>
      <c r="J249" s="66" t="e">
        <f t="shared" ca="1" si="65"/>
        <v>#NAME?</v>
      </c>
      <c r="K249" s="67" t="e">
        <f t="shared" ca="1" si="55"/>
        <v>#NAME?</v>
      </c>
      <c r="L249" s="66" t="e">
        <f t="shared" ca="1" si="66"/>
        <v>#NAME?</v>
      </c>
      <c r="M249" s="67" t="e">
        <f t="shared" ca="1" si="67"/>
        <v>#NAME?</v>
      </c>
      <c r="N249" s="65" t="e">
        <f t="shared" ca="1" si="68"/>
        <v>#NAME?</v>
      </c>
      <c r="O249" s="65" t="e">
        <f t="shared" ca="1" si="69"/>
        <v>#NAME?</v>
      </c>
      <c r="P249" s="67" t="e">
        <f t="shared" ca="1" si="56"/>
        <v>#NAME?</v>
      </c>
      <c r="Q249" s="65" t="e">
        <f t="shared" ca="1" si="70"/>
        <v>#NAME?</v>
      </c>
      <c r="R249" s="67" t="e">
        <f t="shared" ca="1" si="57"/>
        <v>#NAME?</v>
      </c>
      <c r="S249" s="65" t="e">
        <f t="shared" ca="1" si="58"/>
        <v>#NAME?</v>
      </c>
    </row>
    <row r="250" spans="1:19" s="60" customFormat="1" ht="10.5">
      <c r="A250" s="134">
        <v>236</v>
      </c>
      <c r="B250" s="64">
        <f t="shared" si="71"/>
        <v>0</v>
      </c>
      <c r="C250" s="62">
        <f t="shared" si="59"/>
        <v>0</v>
      </c>
      <c r="D250" s="62">
        <f t="shared" si="54"/>
        <v>0</v>
      </c>
      <c r="E250" s="62">
        <f t="shared" si="60"/>
        <v>0</v>
      </c>
      <c r="F250" s="62">
        <f t="shared" si="61"/>
        <v>0</v>
      </c>
      <c r="G250" s="63" t="e">
        <f t="shared" ca="1" si="62"/>
        <v>#NAME?</v>
      </c>
      <c r="H250" s="64" t="e">
        <f t="shared" ca="1" si="63"/>
        <v>#NAME?</v>
      </c>
      <c r="I250" s="65" t="e">
        <f t="shared" ca="1" si="64"/>
        <v>#NAME?</v>
      </c>
      <c r="J250" s="66" t="e">
        <f t="shared" ca="1" si="65"/>
        <v>#NAME?</v>
      </c>
      <c r="K250" s="67" t="e">
        <f t="shared" ca="1" si="55"/>
        <v>#NAME?</v>
      </c>
      <c r="L250" s="66" t="e">
        <f t="shared" ca="1" si="66"/>
        <v>#NAME?</v>
      </c>
      <c r="M250" s="67" t="e">
        <f t="shared" ca="1" si="67"/>
        <v>#NAME?</v>
      </c>
      <c r="N250" s="65" t="e">
        <f t="shared" ca="1" si="68"/>
        <v>#NAME?</v>
      </c>
      <c r="O250" s="65" t="e">
        <f t="shared" ca="1" si="69"/>
        <v>#NAME?</v>
      </c>
      <c r="P250" s="67" t="e">
        <f t="shared" ca="1" si="56"/>
        <v>#NAME?</v>
      </c>
      <c r="Q250" s="65" t="e">
        <f t="shared" ca="1" si="70"/>
        <v>#NAME?</v>
      </c>
      <c r="R250" s="67" t="e">
        <f t="shared" ca="1" si="57"/>
        <v>#NAME?</v>
      </c>
      <c r="S250" s="65" t="e">
        <f t="shared" ca="1" si="58"/>
        <v>#NAME?</v>
      </c>
    </row>
    <row r="251" spans="1:19" s="60" customFormat="1" ht="10.5">
      <c r="A251" s="134">
        <v>237</v>
      </c>
      <c r="B251" s="64">
        <f t="shared" si="71"/>
        <v>0</v>
      </c>
      <c r="C251" s="62">
        <f t="shared" si="59"/>
        <v>0</v>
      </c>
      <c r="D251" s="62">
        <f t="shared" si="54"/>
        <v>0</v>
      </c>
      <c r="E251" s="62">
        <f t="shared" si="60"/>
        <v>0</v>
      </c>
      <c r="F251" s="62">
        <f t="shared" si="61"/>
        <v>0</v>
      </c>
      <c r="G251" s="63" t="e">
        <f t="shared" ca="1" si="62"/>
        <v>#NAME?</v>
      </c>
      <c r="H251" s="64" t="e">
        <f t="shared" ca="1" si="63"/>
        <v>#NAME?</v>
      </c>
      <c r="I251" s="65" t="e">
        <f t="shared" ca="1" si="64"/>
        <v>#NAME?</v>
      </c>
      <c r="J251" s="66" t="e">
        <f t="shared" ca="1" si="65"/>
        <v>#NAME?</v>
      </c>
      <c r="K251" s="67" t="e">
        <f t="shared" ca="1" si="55"/>
        <v>#NAME?</v>
      </c>
      <c r="L251" s="66" t="e">
        <f t="shared" ca="1" si="66"/>
        <v>#NAME?</v>
      </c>
      <c r="M251" s="67" t="e">
        <f t="shared" ca="1" si="67"/>
        <v>#NAME?</v>
      </c>
      <c r="N251" s="65" t="e">
        <f t="shared" ca="1" si="68"/>
        <v>#NAME?</v>
      </c>
      <c r="O251" s="65" t="e">
        <f t="shared" ca="1" si="69"/>
        <v>#NAME?</v>
      </c>
      <c r="P251" s="67" t="e">
        <f t="shared" ca="1" si="56"/>
        <v>#NAME?</v>
      </c>
      <c r="Q251" s="65" t="e">
        <f t="shared" ca="1" si="70"/>
        <v>#NAME?</v>
      </c>
      <c r="R251" s="67" t="e">
        <f t="shared" ca="1" si="57"/>
        <v>#NAME?</v>
      </c>
      <c r="S251" s="65" t="e">
        <f t="shared" ca="1" si="58"/>
        <v>#NAME?</v>
      </c>
    </row>
    <row r="252" spans="1:19" s="60" customFormat="1" ht="10.5">
      <c r="A252" s="134">
        <v>238</v>
      </c>
      <c r="B252" s="64">
        <f t="shared" si="71"/>
        <v>0</v>
      </c>
      <c r="C252" s="62">
        <f t="shared" si="59"/>
        <v>0</v>
      </c>
      <c r="D252" s="62">
        <f t="shared" si="54"/>
        <v>0</v>
      </c>
      <c r="E252" s="62">
        <f t="shared" si="60"/>
        <v>0</v>
      </c>
      <c r="F252" s="62">
        <f t="shared" si="61"/>
        <v>0</v>
      </c>
      <c r="G252" s="63" t="e">
        <f t="shared" ca="1" si="62"/>
        <v>#NAME?</v>
      </c>
      <c r="H252" s="64" t="e">
        <f t="shared" ca="1" si="63"/>
        <v>#NAME?</v>
      </c>
      <c r="I252" s="65" t="e">
        <f t="shared" ca="1" si="64"/>
        <v>#NAME?</v>
      </c>
      <c r="J252" s="66" t="e">
        <f t="shared" ca="1" si="65"/>
        <v>#NAME?</v>
      </c>
      <c r="K252" s="67" t="e">
        <f t="shared" ca="1" si="55"/>
        <v>#NAME?</v>
      </c>
      <c r="L252" s="66" t="e">
        <f t="shared" ca="1" si="66"/>
        <v>#NAME?</v>
      </c>
      <c r="M252" s="67" t="e">
        <f t="shared" ca="1" si="67"/>
        <v>#NAME?</v>
      </c>
      <c r="N252" s="65" t="e">
        <f t="shared" ca="1" si="68"/>
        <v>#NAME?</v>
      </c>
      <c r="O252" s="65" t="e">
        <f t="shared" ca="1" si="69"/>
        <v>#NAME?</v>
      </c>
      <c r="P252" s="67" t="e">
        <f t="shared" ca="1" si="56"/>
        <v>#NAME?</v>
      </c>
      <c r="Q252" s="65" t="e">
        <f t="shared" ca="1" si="70"/>
        <v>#NAME?</v>
      </c>
      <c r="R252" s="67" t="e">
        <f t="shared" ca="1" si="57"/>
        <v>#NAME?</v>
      </c>
      <c r="S252" s="65" t="e">
        <f t="shared" ca="1" si="58"/>
        <v>#NAME?</v>
      </c>
    </row>
    <row r="253" spans="1:19" s="60" customFormat="1" ht="10.5">
      <c r="A253" s="134">
        <v>239</v>
      </c>
      <c r="B253" s="64">
        <f t="shared" si="71"/>
        <v>0</v>
      </c>
      <c r="C253" s="62">
        <f t="shared" si="59"/>
        <v>0</v>
      </c>
      <c r="D253" s="62">
        <f t="shared" si="54"/>
        <v>0</v>
      </c>
      <c r="E253" s="62">
        <f t="shared" si="60"/>
        <v>0</v>
      </c>
      <c r="F253" s="62">
        <f t="shared" si="61"/>
        <v>0</v>
      </c>
      <c r="G253" s="63" t="e">
        <f t="shared" ca="1" si="62"/>
        <v>#NAME?</v>
      </c>
      <c r="H253" s="64" t="e">
        <f t="shared" ca="1" si="63"/>
        <v>#NAME?</v>
      </c>
      <c r="I253" s="65" t="e">
        <f t="shared" ca="1" si="64"/>
        <v>#NAME?</v>
      </c>
      <c r="J253" s="66" t="e">
        <f t="shared" ca="1" si="65"/>
        <v>#NAME?</v>
      </c>
      <c r="K253" s="67" t="e">
        <f t="shared" ca="1" si="55"/>
        <v>#NAME?</v>
      </c>
      <c r="L253" s="66" t="e">
        <f t="shared" ca="1" si="66"/>
        <v>#NAME?</v>
      </c>
      <c r="M253" s="67" t="e">
        <f t="shared" ca="1" si="67"/>
        <v>#NAME?</v>
      </c>
      <c r="N253" s="65" t="e">
        <f t="shared" ca="1" si="68"/>
        <v>#NAME?</v>
      </c>
      <c r="O253" s="65" t="e">
        <f t="shared" ca="1" si="69"/>
        <v>#NAME?</v>
      </c>
      <c r="P253" s="67" t="e">
        <f t="shared" ca="1" si="56"/>
        <v>#NAME?</v>
      </c>
      <c r="Q253" s="65" t="e">
        <f t="shared" ca="1" si="70"/>
        <v>#NAME?</v>
      </c>
      <c r="R253" s="67" t="e">
        <f t="shared" ca="1" si="57"/>
        <v>#NAME?</v>
      </c>
      <c r="S253" s="65" t="e">
        <f t="shared" ca="1" si="58"/>
        <v>#NAME?</v>
      </c>
    </row>
    <row r="254" spans="1:19" s="60" customFormat="1" ht="10.5">
      <c r="A254" s="134">
        <v>240</v>
      </c>
      <c r="B254" s="64">
        <f t="shared" si="71"/>
        <v>0</v>
      </c>
      <c r="C254" s="62">
        <f t="shared" si="59"/>
        <v>0</v>
      </c>
      <c r="D254" s="62">
        <f t="shared" si="54"/>
        <v>0</v>
      </c>
      <c r="E254" s="62">
        <f t="shared" si="60"/>
        <v>0</v>
      </c>
      <c r="F254" s="62">
        <f t="shared" si="61"/>
        <v>0</v>
      </c>
      <c r="G254" s="63" t="e">
        <f t="shared" ca="1" si="62"/>
        <v>#NAME?</v>
      </c>
      <c r="H254" s="64" t="e">
        <f t="shared" ca="1" si="63"/>
        <v>#NAME?</v>
      </c>
      <c r="I254" s="65" t="e">
        <f t="shared" ca="1" si="64"/>
        <v>#NAME?</v>
      </c>
      <c r="J254" s="66" t="e">
        <f t="shared" ca="1" si="65"/>
        <v>#NAME?</v>
      </c>
      <c r="K254" s="67" t="e">
        <f t="shared" ca="1" si="55"/>
        <v>#NAME?</v>
      </c>
      <c r="L254" s="66" t="e">
        <f t="shared" ca="1" si="66"/>
        <v>#NAME?</v>
      </c>
      <c r="M254" s="67" t="e">
        <f t="shared" ca="1" si="67"/>
        <v>#NAME?</v>
      </c>
      <c r="N254" s="65" t="e">
        <f t="shared" ca="1" si="68"/>
        <v>#NAME?</v>
      </c>
      <c r="O254" s="65" t="e">
        <f t="shared" ca="1" si="69"/>
        <v>#NAME?</v>
      </c>
      <c r="P254" s="67" t="e">
        <f t="shared" ca="1" si="56"/>
        <v>#NAME?</v>
      </c>
      <c r="Q254" s="65" t="e">
        <f t="shared" ca="1" si="70"/>
        <v>#NAME?</v>
      </c>
      <c r="R254" s="67" t="e">
        <f t="shared" ca="1" si="57"/>
        <v>#NAME?</v>
      </c>
      <c r="S254" s="65" t="e">
        <f t="shared" ca="1" si="58"/>
        <v>#NAME?</v>
      </c>
    </row>
    <row r="255" spans="1:19" s="60" customFormat="1" ht="10.5">
      <c r="A255" s="134">
        <v>241</v>
      </c>
      <c r="B255" s="64">
        <f t="shared" si="71"/>
        <v>0</v>
      </c>
      <c r="C255" s="62">
        <f t="shared" si="59"/>
        <v>0</v>
      </c>
      <c r="D255" s="62">
        <f t="shared" si="54"/>
        <v>0</v>
      </c>
      <c r="E255" s="62">
        <f t="shared" si="60"/>
        <v>0</v>
      </c>
      <c r="F255" s="62">
        <f t="shared" si="61"/>
        <v>0</v>
      </c>
      <c r="G255" s="63" t="e">
        <f t="shared" ca="1" si="62"/>
        <v>#NAME?</v>
      </c>
      <c r="H255" s="64" t="e">
        <f t="shared" ca="1" si="63"/>
        <v>#NAME?</v>
      </c>
      <c r="I255" s="65" t="e">
        <f t="shared" ca="1" si="64"/>
        <v>#NAME?</v>
      </c>
      <c r="J255" s="66" t="e">
        <f t="shared" ca="1" si="65"/>
        <v>#NAME?</v>
      </c>
      <c r="K255" s="67" t="e">
        <f t="shared" ca="1" si="55"/>
        <v>#NAME?</v>
      </c>
      <c r="L255" s="66" t="e">
        <f t="shared" ca="1" si="66"/>
        <v>#NAME?</v>
      </c>
      <c r="M255" s="67" t="e">
        <f t="shared" ca="1" si="67"/>
        <v>#NAME?</v>
      </c>
      <c r="N255" s="65" t="e">
        <f t="shared" ca="1" si="68"/>
        <v>#NAME?</v>
      </c>
      <c r="O255" s="65" t="e">
        <f t="shared" ca="1" si="69"/>
        <v>#NAME?</v>
      </c>
      <c r="P255" s="67" t="e">
        <f t="shared" ca="1" si="56"/>
        <v>#NAME?</v>
      </c>
      <c r="Q255" s="65" t="e">
        <f t="shared" ca="1" si="70"/>
        <v>#NAME?</v>
      </c>
      <c r="R255" s="67" t="e">
        <f t="shared" ca="1" si="57"/>
        <v>#NAME?</v>
      </c>
      <c r="S255" s="65" t="e">
        <f t="shared" ca="1" si="58"/>
        <v>#NAME?</v>
      </c>
    </row>
    <row r="256" spans="1:19" s="60" customFormat="1" ht="10.5">
      <c r="A256" s="134">
        <v>242</v>
      </c>
      <c r="B256" s="64">
        <f t="shared" si="71"/>
        <v>0</v>
      </c>
      <c r="C256" s="62">
        <f t="shared" si="59"/>
        <v>0</v>
      </c>
      <c r="D256" s="62">
        <f t="shared" si="54"/>
        <v>0</v>
      </c>
      <c r="E256" s="62">
        <f t="shared" si="60"/>
        <v>0</v>
      </c>
      <c r="F256" s="62">
        <f t="shared" si="61"/>
        <v>0</v>
      </c>
      <c r="G256" s="63" t="e">
        <f t="shared" ca="1" si="62"/>
        <v>#NAME?</v>
      </c>
      <c r="H256" s="64" t="e">
        <f t="shared" ca="1" si="63"/>
        <v>#NAME?</v>
      </c>
      <c r="I256" s="65" t="e">
        <f t="shared" ca="1" si="64"/>
        <v>#NAME?</v>
      </c>
      <c r="J256" s="66" t="e">
        <f t="shared" ca="1" si="65"/>
        <v>#NAME?</v>
      </c>
      <c r="K256" s="67" t="e">
        <f t="shared" ca="1" si="55"/>
        <v>#NAME?</v>
      </c>
      <c r="L256" s="66" t="e">
        <f t="shared" ca="1" si="66"/>
        <v>#NAME?</v>
      </c>
      <c r="M256" s="67" t="e">
        <f t="shared" ca="1" si="67"/>
        <v>#NAME?</v>
      </c>
      <c r="N256" s="65" t="e">
        <f t="shared" ca="1" si="68"/>
        <v>#NAME?</v>
      </c>
      <c r="O256" s="65" t="e">
        <f t="shared" ca="1" si="69"/>
        <v>#NAME?</v>
      </c>
      <c r="P256" s="67" t="e">
        <f t="shared" ca="1" si="56"/>
        <v>#NAME?</v>
      </c>
      <c r="Q256" s="65" t="e">
        <f t="shared" ca="1" si="70"/>
        <v>#NAME?</v>
      </c>
      <c r="R256" s="67" t="e">
        <f t="shared" ca="1" si="57"/>
        <v>#NAME?</v>
      </c>
      <c r="S256" s="65" t="e">
        <f t="shared" ca="1" si="58"/>
        <v>#NAME?</v>
      </c>
    </row>
    <row r="257" spans="1:19" s="60" customFormat="1" ht="10.5">
      <c r="A257" s="134">
        <v>243</v>
      </c>
      <c r="B257" s="64">
        <f t="shared" si="71"/>
        <v>0</v>
      </c>
      <c r="C257" s="62">
        <f t="shared" si="59"/>
        <v>0</v>
      </c>
      <c r="D257" s="62">
        <f t="shared" si="54"/>
        <v>0</v>
      </c>
      <c r="E257" s="62">
        <f t="shared" si="60"/>
        <v>0</v>
      </c>
      <c r="F257" s="62">
        <f t="shared" si="61"/>
        <v>0</v>
      </c>
      <c r="G257" s="63" t="e">
        <f t="shared" ca="1" si="62"/>
        <v>#NAME?</v>
      </c>
      <c r="H257" s="64" t="e">
        <f t="shared" ca="1" si="63"/>
        <v>#NAME?</v>
      </c>
      <c r="I257" s="65" t="e">
        <f t="shared" ca="1" si="64"/>
        <v>#NAME?</v>
      </c>
      <c r="J257" s="66" t="e">
        <f t="shared" ca="1" si="65"/>
        <v>#NAME?</v>
      </c>
      <c r="K257" s="67" t="e">
        <f t="shared" ca="1" si="55"/>
        <v>#NAME?</v>
      </c>
      <c r="L257" s="66" t="e">
        <f t="shared" ca="1" si="66"/>
        <v>#NAME?</v>
      </c>
      <c r="M257" s="67" t="e">
        <f t="shared" ca="1" si="67"/>
        <v>#NAME?</v>
      </c>
      <c r="N257" s="65" t="e">
        <f t="shared" ca="1" si="68"/>
        <v>#NAME?</v>
      </c>
      <c r="O257" s="65" t="e">
        <f t="shared" ca="1" si="69"/>
        <v>#NAME?</v>
      </c>
      <c r="P257" s="67" t="e">
        <f t="shared" ca="1" si="56"/>
        <v>#NAME?</v>
      </c>
      <c r="Q257" s="65" t="e">
        <f t="shared" ca="1" si="70"/>
        <v>#NAME?</v>
      </c>
      <c r="R257" s="67" t="e">
        <f t="shared" ca="1" si="57"/>
        <v>#NAME?</v>
      </c>
      <c r="S257" s="65" t="e">
        <f t="shared" ca="1" si="58"/>
        <v>#NAME?</v>
      </c>
    </row>
    <row r="258" spans="1:19" s="60" customFormat="1" ht="10.5">
      <c r="A258" s="134">
        <v>244</v>
      </c>
      <c r="B258" s="64">
        <f t="shared" si="71"/>
        <v>0</v>
      </c>
      <c r="C258" s="62">
        <f t="shared" si="59"/>
        <v>0</v>
      </c>
      <c r="D258" s="62">
        <f t="shared" si="54"/>
        <v>0</v>
      </c>
      <c r="E258" s="62">
        <f t="shared" si="60"/>
        <v>0</v>
      </c>
      <c r="F258" s="62">
        <f t="shared" si="61"/>
        <v>0</v>
      </c>
      <c r="G258" s="63" t="e">
        <f t="shared" ca="1" si="62"/>
        <v>#NAME?</v>
      </c>
      <c r="H258" s="64" t="e">
        <f t="shared" ca="1" si="63"/>
        <v>#NAME?</v>
      </c>
      <c r="I258" s="65" t="e">
        <f t="shared" ca="1" si="64"/>
        <v>#NAME?</v>
      </c>
      <c r="J258" s="66" t="e">
        <f t="shared" ca="1" si="65"/>
        <v>#NAME?</v>
      </c>
      <c r="K258" s="67" t="e">
        <f t="shared" ca="1" si="55"/>
        <v>#NAME?</v>
      </c>
      <c r="L258" s="66" t="e">
        <f t="shared" ca="1" si="66"/>
        <v>#NAME?</v>
      </c>
      <c r="M258" s="67" t="e">
        <f t="shared" ca="1" si="67"/>
        <v>#NAME?</v>
      </c>
      <c r="N258" s="65" t="e">
        <f t="shared" ca="1" si="68"/>
        <v>#NAME?</v>
      </c>
      <c r="O258" s="65" t="e">
        <f t="shared" ca="1" si="69"/>
        <v>#NAME?</v>
      </c>
      <c r="P258" s="67" t="e">
        <f t="shared" ca="1" si="56"/>
        <v>#NAME?</v>
      </c>
      <c r="Q258" s="65" t="e">
        <f t="shared" ca="1" si="70"/>
        <v>#NAME?</v>
      </c>
      <c r="R258" s="67" t="e">
        <f t="shared" ca="1" si="57"/>
        <v>#NAME?</v>
      </c>
      <c r="S258" s="65" t="e">
        <f t="shared" ca="1" si="58"/>
        <v>#NAME?</v>
      </c>
    </row>
    <row r="259" spans="1:19" s="60" customFormat="1" ht="10.5">
      <c r="A259" s="134">
        <v>245</v>
      </c>
      <c r="B259" s="64">
        <f t="shared" si="71"/>
        <v>0</v>
      </c>
      <c r="C259" s="62">
        <f t="shared" si="59"/>
        <v>0</v>
      </c>
      <c r="D259" s="62">
        <f t="shared" si="54"/>
        <v>0</v>
      </c>
      <c r="E259" s="62">
        <f t="shared" si="60"/>
        <v>0</v>
      </c>
      <c r="F259" s="62">
        <f t="shared" si="61"/>
        <v>0</v>
      </c>
      <c r="G259" s="63" t="e">
        <f t="shared" ca="1" si="62"/>
        <v>#NAME?</v>
      </c>
      <c r="H259" s="64" t="e">
        <f t="shared" ca="1" si="63"/>
        <v>#NAME?</v>
      </c>
      <c r="I259" s="65" t="e">
        <f t="shared" ca="1" si="64"/>
        <v>#NAME?</v>
      </c>
      <c r="J259" s="66" t="e">
        <f t="shared" ca="1" si="65"/>
        <v>#NAME?</v>
      </c>
      <c r="K259" s="67" t="e">
        <f t="shared" ca="1" si="55"/>
        <v>#NAME?</v>
      </c>
      <c r="L259" s="66" t="e">
        <f t="shared" ca="1" si="66"/>
        <v>#NAME?</v>
      </c>
      <c r="M259" s="67" t="e">
        <f t="shared" ca="1" si="67"/>
        <v>#NAME?</v>
      </c>
      <c r="N259" s="65" t="e">
        <f t="shared" ca="1" si="68"/>
        <v>#NAME?</v>
      </c>
      <c r="O259" s="65" t="e">
        <f t="shared" ca="1" si="69"/>
        <v>#NAME?</v>
      </c>
      <c r="P259" s="67" t="e">
        <f t="shared" ca="1" si="56"/>
        <v>#NAME?</v>
      </c>
      <c r="Q259" s="65" t="e">
        <f t="shared" ca="1" si="70"/>
        <v>#NAME?</v>
      </c>
      <c r="R259" s="67" t="e">
        <f t="shared" ca="1" si="57"/>
        <v>#NAME?</v>
      </c>
      <c r="S259" s="65" t="e">
        <f t="shared" ca="1" si="58"/>
        <v>#NAME?</v>
      </c>
    </row>
    <row r="260" spans="1:19" s="60" customFormat="1" ht="10.5">
      <c r="A260" s="134">
        <v>246</v>
      </c>
      <c r="B260" s="64">
        <f t="shared" si="71"/>
        <v>0</v>
      </c>
      <c r="C260" s="62">
        <f t="shared" si="59"/>
        <v>0</v>
      </c>
      <c r="D260" s="62">
        <f t="shared" si="54"/>
        <v>0</v>
      </c>
      <c r="E260" s="62">
        <f t="shared" si="60"/>
        <v>0</v>
      </c>
      <c r="F260" s="62">
        <f t="shared" si="61"/>
        <v>0</v>
      </c>
      <c r="G260" s="63" t="e">
        <f t="shared" ca="1" si="62"/>
        <v>#NAME?</v>
      </c>
      <c r="H260" s="64" t="e">
        <f t="shared" ca="1" si="63"/>
        <v>#NAME?</v>
      </c>
      <c r="I260" s="65" t="e">
        <f t="shared" ca="1" si="64"/>
        <v>#NAME?</v>
      </c>
      <c r="J260" s="66" t="e">
        <f t="shared" ca="1" si="65"/>
        <v>#NAME?</v>
      </c>
      <c r="K260" s="67" t="e">
        <f t="shared" ca="1" si="55"/>
        <v>#NAME?</v>
      </c>
      <c r="L260" s="66" t="e">
        <f t="shared" ca="1" si="66"/>
        <v>#NAME?</v>
      </c>
      <c r="M260" s="67" t="e">
        <f t="shared" ca="1" si="67"/>
        <v>#NAME?</v>
      </c>
      <c r="N260" s="65" t="e">
        <f t="shared" ca="1" si="68"/>
        <v>#NAME?</v>
      </c>
      <c r="O260" s="65" t="e">
        <f t="shared" ca="1" si="69"/>
        <v>#NAME?</v>
      </c>
      <c r="P260" s="67" t="e">
        <f t="shared" ca="1" si="56"/>
        <v>#NAME?</v>
      </c>
      <c r="Q260" s="65" t="e">
        <f t="shared" ca="1" si="70"/>
        <v>#NAME?</v>
      </c>
      <c r="R260" s="67" t="e">
        <f t="shared" ca="1" si="57"/>
        <v>#NAME?</v>
      </c>
      <c r="S260" s="65" t="e">
        <f t="shared" ca="1" si="58"/>
        <v>#NAME?</v>
      </c>
    </row>
    <row r="261" spans="1:19" s="60" customFormat="1" ht="10.5">
      <c r="A261" s="134">
        <v>247</v>
      </c>
      <c r="B261" s="64">
        <f t="shared" si="71"/>
        <v>0</v>
      </c>
      <c r="C261" s="62">
        <f t="shared" si="59"/>
        <v>0</v>
      </c>
      <c r="D261" s="62">
        <f t="shared" si="54"/>
        <v>0</v>
      </c>
      <c r="E261" s="62">
        <f t="shared" si="60"/>
        <v>0</v>
      </c>
      <c r="F261" s="62">
        <f t="shared" si="61"/>
        <v>0</v>
      </c>
      <c r="G261" s="63" t="e">
        <f t="shared" ca="1" si="62"/>
        <v>#NAME?</v>
      </c>
      <c r="H261" s="64" t="e">
        <f t="shared" ca="1" si="63"/>
        <v>#NAME?</v>
      </c>
      <c r="I261" s="65" t="e">
        <f t="shared" ca="1" si="64"/>
        <v>#NAME?</v>
      </c>
      <c r="J261" s="66" t="e">
        <f t="shared" ca="1" si="65"/>
        <v>#NAME?</v>
      </c>
      <c r="K261" s="67" t="e">
        <f t="shared" ca="1" si="55"/>
        <v>#NAME?</v>
      </c>
      <c r="L261" s="66" t="e">
        <f t="shared" ca="1" si="66"/>
        <v>#NAME?</v>
      </c>
      <c r="M261" s="67" t="e">
        <f t="shared" ca="1" si="67"/>
        <v>#NAME?</v>
      </c>
      <c r="N261" s="65" t="e">
        <f t="shared" ca="1" si="68"/>
        <v>#NAME?</v>
      </c>
      <c r="O261" s="65" t="e">
        <f t="shared" ca="1" si="69"/>
        <v>#NAME?</v>
      </c>
      <c r="P261" s="67" t="e">
        <f t="shared" ca="1" si="56"/>
        <v>#NAME?</v>
      </c>
      <c r="Q261" s="65" t="e">
        <f t="shared" ca="1" si="70"/>
        <v>#NAME?</v>
      </c>
      <c r="R261" s="67" t="e">
        <f t="shared" ca="1" si="57"/>
        <v>#NAME?</v>
      </c>
      <c r="S261" s="65" t="e">
        <f t="shared" ca="1" si="58"/>
        <v>#NAME?</v>
      </c>
    </row>
    <row r="262" spans="1:19" s="60" customFormat="1" ht="10.5">
      <c r="A262" s="134">
        <v>248</v>
      </c>
      <c r="B262" s="64">
        <f t="shared" si="71"/>
        <v>0</v>
      </c>
      <c r="C262" s="62">
        <f t="shared" si="59"/>
        <v>0</v>
      </c>
      <c r="D262" s="62">
        <f t="shared" si="54"/>
        <v>0</v>
      </c>
      <c r="E262" s="62">
        <f t="shared" si="60"/>
        <v>0</v>
      </c>
      <c r="F262" s="62">
        <f t="shared" si="61"/>
        <v>0</v>
      </c>
      <c r="G262" s="63" t="e">
        <f t="shared" ca="1" si="62"/>
        <v>#NAME?</v>
      </c>
      <c r="H262" s="64" t="e">
        <f t="shared" ca="1" si="63"/>
        <v>#NAME?</v>
      </c>
      <c r="I262" s="65" t="e">
        <f t="shared" ca="1" si="64"/>
        <v>#NAME?</v>
      </c>
      <c r="J262" s="66" t="e">
        <f t="shared" ca="1" si="65"/>
        <v>#NAME?</v>
      </c>
      <c r="K262" s="67" t="e">
        <f t="shared" ca="1" si="55"/>
        <v>#NAME?</v>
      </c>
      <c r="L262" s="66" t="e">
        <f t="shared" ca="1" si="66"/>
        <v>#NAME?</v>
      </c>
      <c r="M262" s="67" t="e">
        <f t="shared" ca="1" si="67"/>
        <v>#NAME?</v>
      </c>
      <c r="N262" s="65" t="e">
        <f t="shared" ca="1" si="68"/>
        <v>#NAME?</v>
      </c>
      <c r="O262" s="65" t="e">
        <f t="shared" ca="1" si="69"/>
        <v>#NAME?</v>
      </c>
      <c r="P262" s="67" t="e">
        <f t="shared" ca="1" si="56"/>
        <v>#NAME?</v>
      </c>
      <c r="Q262" s="65" t="e">
        <f t="shared" ca="1" si="70"/>
        <v>#NAME?</v>
      </c>
      <c r="R262" s="67" t="e">
        <f t="shared" ca="1" si="57"/>
        <v>#NAME?</v>
      </c>
      <c r="S262" s="65" t="e">
        <f t="shared" ca="1" si="58"/>
        <v>#NAME?</v>
      </c>
    </row>
    <row r="263" spans="1:19" s="60" customFormat="1" ht="10.5">
      <c r="A263" s="134">
        <v>249</v>
      </c>
      <c r="B263" s="64">
        <f t="shared" si="71"/>
        <v>0</v>
      </c>
      <c r="C263" s="62">
        <f t="shared" si="59"/>
        <v>0</v>
      </c>
      <c r="D263" s="62">
        <f t="shared" si="54"/>
        <v>0</v>
      </c>
      <c r="E263" s="62">
        <f t="shared" si="60"/>
        <v>0</v>
      </c>
      <c r="F263" s="62">
        <f t="shared" si="61"/>
        <v>0</v>
      </c>
      <c r="G263" s="63" t="e">
        <f t="shared" ca="1" si="62"/>
        <v>#NAME?</v>
      </c>
      <c r="H263" s="64" t="e">
        <f t="shared" ca="1" si="63"/>
        <v>#NAME?</v>
      </c>
      <c r="I263" s="65" t="e">
        <f t="shared" ca="1" si="64"/>
        <v>#NAME?</v>
      </c>
      <c r="J263" s="66" t="e">
        <f t="shared" ca="1" si="65"/>
        <v>#NAME?</v>
      </c>
      <c r="K263" s="67" t="e">
        <f t="shared" ca="1" si="55"/>
        <v>#NAME?</v>
      </c>
      <c r="L263" s="66" t="e">
        <f t="shared" ca="1" si="66"/>
        <v>#NAME?</v>
      </c>
      <c r="M263" s="67" t="e">
        <f t="shared" ca="1" si="67"/>
        <v>#NAME?</v>
      </c>
      <c r="N263" s="65" t="e">
        <f t="shared" ca="1" si="68"/>
        <v>#NAME?</v>
      </c>
      <c r="O263" s="65" t="e">
        <f t="shared" ca="1" si="69"/>
        <v>#NAME?</v>
      </c>
      <c r="P263" s="67" t="e">
        <f t="shared" ca="1" si="56"/>
        <v>#NAME?</v>
      </c>
      <c r="Q263" s="65" t="e">
        <f t="shared" ca="1" si="70"/>
        <v>#NAME?</v>
      </c>
      <c r="R263" s="67" t="e">
        <f t="shared" ca="1" si="57"/>
        <v>#NAME?</v>
      </c>
      <c r="S263" s="65" t="e">
        <f t="shared" ca="1" si="58"/>
        <v>#NAME?</v>
      </c>
    </row>
    <row r="264" spans="1:19" s="60" customFormat="1" ht="10.5">
      <c r="A264" s="134">
        <v>250</v>
      </c>
      <c r="B264" s="64">
        <f t="shared" si="71"/>
        <v>0</v>
      </c>
      <c r="C264" s="62">
        <f t="shared" si="59"/>
        <v>0</v>
      </c>
      <c r="D264" s="62">
        <f t="shared" si="54"/>
        <v>0</v>
      </c>
      <c r="E264" s="62">
        <f t="shared" si="60"/>
        <v>0</v>
      </c>
      <c r="F264" s="62">
        <f t="shared" si="61"/>
        <v>0</v>
      </c>
      <c r="G264" s="63" t="e">
        <f t="shared" ca="1" si="62"/>
        <v>#NAME?</v>
      </c>
      <c r="H264" s="64" t="e">
        <f t="shared" ca="1" si="63"/>
        <v>#NAME?</v>
      </c>
      <c r="I264" s="65" t="e">
        <f t="shared" ca="1" si="64"/>
        <v>#NAME?</v>
      </c>
      <c r="J264" s="66" t="e">
        <f t="shared" ca="1" si="65"/>
        <v>#NAME?</v>
      </c>
      <c r="K264" s="67" t="e">
        <f t="shared" ca="1" si="55"/>
        <v>#NAME?</v>
      </c>
      <c r="L264" s="66" t="e">
        <f t="shared" ca="1" si="66"/>
        <v>#NAME?</v>
      </c>
      <c r="M264" s="67" t="e">
        <f t="shared" ca="1" si="67"/>
        <v>#NAME?</v>
      </c>
      <c r="N264" s="65" t="e">
        <f t="shared" ca="1" si="68"/>
        <v>#NAME?</v>
      </c>
      <c r="O264" s="65" t="e">
        <f t="shared" ca="1" si="69"/>
        <v>#NAME?</v>
      </c>
      <c r="P264" s="67" t="e">
        <f t="shared" ca="1" si="56"/>
        <v>#NAME?</v>
      </c>
      <c r="Q264" s="65" t="e">
        <f t="shared" ca="1" si="70"/>
        <v>#NAME?</v>
      </c>
      <c r="R264" s="67" t="e">
        <f t="shared" ca="1" si="57"/>
        <v>#NAME?</v>
      </c>
      <c r="S264" s="65" t="e">
        <f t="shared" ca="1" si="58"/>
        <v>#NAME?</v>
      </c>
    </row>
    <row r="265" spans="1:19" s="60" customFormat="1" ht="10.5">
      <c r="A265" s="134">
        <v>251</v>
      </c>
      <c r="B265" s="64">
        <f t="shared" si="71"/>
        <v>0</v>
      </c>
      <c r="C265" s="62">
        <f t="shared" si="59"/>
        <v>0</v>
      </c>
      <c r="D265" s="62">
        <f t="shared" si="54"/>
        <v>0</v>
      </c>
      <c r="E265" s="62">
        <f t="shared" si="60"/>
        <v>0</v>
      </c>
      <c r="F265" s="62">
        <f t="shared" si="61"/>
        <v>0</v>
      </c>
      <c r="G265" s="63" t="e">
        <f t="shared" ca="1" si="62"/>
        <v>#NAME?</v>
      </c>
      <c r="H265" s="64" t="e">
        <f t="shared" ca="1" si="63"/>
        <v>#NAME?</v>
      </c>
      <c r="I265" s="65" t="e">
        <f t="shared" ca="1" si="64"/>
        <v>#NAME?</v>
      </c>
      <c r="J265" s="66" t="e">
        <f t="shared" ca="1" si="65"/>
        <v>#NAME?</v>
      </c>
      <c r="K265" s="67" t="e">
        <f t="shared" ca="1" si="55"/>
        <v>#NAME?</v>
      </c>
      <c r="L265" s="66" t="e">
        <f t="shared" ca="1" si="66"/>
        <v>#NAME?</v>
      </c>
      <c r="M265" s="67" t="e">
        <f t="shared" ca="1" si="67"/>
        <v>#NAME?</v>
      </c>
      <c r="N265" s="65" t="e">
        <f t="shared" ca="1" si="68"/>
        <v>#NAME?</v>
      </c>
      <c r="O265" s="65" t="e">
        <f t="shared" ca="1" si="69"/>
        <v>#NAME?</v>
      </c>
      <c r="P265" s="67" t="e">
        <f t="shared" ca="1" si="56"/>
        <v>#NAME?</v>
      </c>
      <c r="Q265" s="65" t="e">
        <f t="shared" ca="1" si="70"/>
        <v>#NAME?</v>
      </c>
      <c r="R265" s="67" t="e">
        <f t="shared" ca="1" si="57"/>
        <v>#NAME?</v>
      </c>
      <c r="S265" s="65" t="e">
        <f t="shared" ca="1" si="58"/>
        <v>#NAME?</v>
      </c>
    </row>
    <row r="266" spans="1:19" s="60" customFormat="1" ht="10.5">
      <c r="A266" s="134">
        <v>252</v>
      </c>
      <c r="B266" s="64">
        <f t="shared" si="71"/>
        <v>0</v>
      </c>
      <c r="C266" s="62">
        <f t="shared" si="59"/>
        <v>0</v>
      </c>
      <c r="D266" s="62">
        <f t="shared" si="54"/>
        <v>0</v>
      </c>
      <c r="E266" s="62">
        <f t="shared" si="60"/>
        <v>0</v>
      </c>
      <c r="F266" s="62">
        <f t="shared" si="61"/>
        <v>0</v>
      </c>
      <c r="G266" s="63" t="e">
        <f t="shared" ca="1" si="62"/>
        <v>#NAME?</v>
      </c>
      <c r="H266" s="64" t="e">
        <f t="shared" ca="1" si="63"/>
        <v>#NAME?</v>
      </c>
      <c r="I266" s="65" t="e">
        <f t="shared" ca="1" si="64"/>
        <v>#NAME?</v>
      </c>
      <c r="J266" s="66" t="e">
        <f t="shared" ca="1" si="65"/>
        <v>#NAME?</v>
      </c>
      <c r="K266" s="67" t="e">
        <f t="shared" ca="1" si="55"/>
        <v>#NAME?</v>
      </c>
      <c r="L266" s="66" t="e">
        <f t="shared" ca="1" si="66"/>
        <v>#NAME?</v>
      </c>
      <c r="M266" s="67" t="e">
        <f t="shared" ca="1" si="67"/>
        <v>#NAME?</v>
      </c>
      <c r="N266" s="65" t="e">
        <f t="shared" ca="1" si="68"/>
        <v>#NAME?</v>
      </c>
      <c r="O266" s="65" t="e">
        <f t="shared" ca="1" si="69"/>
        <v>#NAME?</v>
      </c>
      <c r="P266" s="67" t="e">
        <f t="shared" ca="1" si="56"/>
        <v>#NAME?</v>
      </c>
      <c r="Q266" s="65" t="e">
        <f t="shared" ca="1" si="70"/>
        <v>#NAME?</v>
      </c>
      <c r="R266" s="67" t="e">
        <f t="shared" ca="1" si="57"/>
        <v>#NAME?</v>
      </c>
      <c r="S266" s="65" t="e">
        <f t="shared" ca="1" si="58"/>
        <v>#NAME?</v>
      </c>
    </row>
    <row r="267" spans="1:19" s="60" customFormat="1" ht="10.5">
      <c r="A267" s="134">
        <v>253</v>
      </c>
      <c r="B267" s="64">
        <f t="shared" si="71"/>
        <v>0</v>
      </c>
      <c r="C267" s="62">
        <f t="shared" si="59"/>
        <v>0</v>
      </c>
      <c r="D267" s="62">
        <f t="shared" si="54"/>
        <v>0</v>
      </c>
      <c r="E267" s="62">
        <f t="shared" si="60"/>
        <v>0</v>
      </c>
      <c r="F267" s="62">
        <f t="shared" si="61"/>
        <v>0</v>
      </c>
      <c r="G267" s="63" t="e">
        <f t="shared" ca="1" si="62"/>
        <v>#NAME?</v>
      </c>
      <c r="H267" s="64" t="e">
        <f t="shared" ca="1" si="63"/>
        <v>#NAME?</v>
      </c>
      <c r="I267" s="65" t="e">
        <f t="shared" ca="1" si="64"/>
        <v>#NAME?</v>
      </c>
      <c r="J267" s="66" t="e">
        <f t="shared" ca="1" si="65"/>
        <v>#NAME?</v>
      </c>
      <c r="K267" s="67" t="e">
        <f t="shared" ca="1" si="55"/>
        <v>#NAME?</v>
      </c>
      <c r="L267" s="66" t="e">
        <f t="shared" ca="1" si="66"/>
        <v>#NAME?</v>
      </c>
      <c r="M267" s="67" t="e">
        <f t="shared" ca="1" si="67"/>
        <v>#NAME?</v>
      </c>
      <c r="N267" s="65" t="e">
        <f t="shared" ca="1" si="68"/>
        <v>#NAME?</v>
      </c>
      <c r="O267" s="65" t="e">
        <f t="shared" ca="1" si="69"/>
        <v>#NAME?</v>
      </c>
      <c r="P267" s="67" t="e">
        <f t="shared" ca="1" si="56"/>
        <v>#NAME?</v>
      </c>
      <c r="Q267" s="65" t="e">
        <f t="shared" ca="1" si="70"/>
        <v>#NAME?</v>
      </c>
      <c r="R267" s="67" t="e">
        <f t="shared" ca="1" si="57"/>
        <v>#NAME?</v>
      </c>
      <c r="S267" s="65" t="e">
        <f t="shared" ca="1" si="58"/>
        <v>#NAME?</v>
      </c>
    </row>
    <row r="268" spans="1:19" s="60" customFormat="1" ht="10.5">
      <c r="A268" s="134">
        <v>254</v>
      </c>
      <c r="B268" s="64">
        <f t="shared" si="71"/>
        <v>0</v>
      </c>
      <c r="C268" s="62">
        <f t="shared" si="59"/>
        <v>0</v>
      </c>
      <c r="D268" s="62">
        <f t="shared" si="54"/>
        <v>0</v>
      </c>
      <c r="E268" s="62">
        <f t="shared" si="60"/>
        <v>0</v>
      </c>
      <c r="F268" s="62">
        <f t="shared" si="61"/>
        <v>0</v>
      </c>
      <c r="G268" s="63" t="e">
        <f t="shared" ca="1" si="62"/>
        <v>#NAME?</v>
      </c>
      <c r="H268" s="64" t="e">
        <f t="shared" ca="1" si="63"/>
        <v>#NAME?</v>
      </c>
      <c r="I268" s="65" t="e">
        <f t="shared" ca="1" si="64"/>
        <v>#NAME?</v>
      </c>
      <c r="J268" s="66" t="e">
        <f t="shared" ca="1" si="65"/>
        <v>#NAME?</v>
      </c>
      <c r="K268" s="67" t="e">
        <f t="shared" ca="1" si="55"/>
        <v>#NAME?</v>
      </c>
      <c r="L268" s="66" t="e">
        <f t="shared" ca="1" si="66"/>
        <v>#NAME?</v>
      </c>
      <c r="M268" s="67" t="e">
        <f t="shared" ca="1" si="67"/>
        <v>#NAME?</v>
      </c>
      <c r="N268" s="65" t="e">
        <f t="shared" ca="1" si="68"/>
        <v>#NAME?</v>
      </c>
      <c r="O268" s="65" t="e">
        <f t="shared" ca="1" si="69"/>
        <v>#NAME?</v>
      </c>
      <c r="P268" s="67" t="e">
        <f t="shared" ca="1" si="56"/>
        <v>#NAME?</v>
      </c>
      <c r="Q268" s="65" t="e">
        <f t="shared" ca="1" si="70"/>
        <v>#NAME?</v>
      </c>
      <c r="R268" s="67" t="e">
        <f t="shared" ca="1" si="57"/>
        <v>#NAME?</v>
      </c>
      <c r="S268" s="65" t="e">
        <f t="shared" ca="1" si="58"/>
        <v>#NAME?</v>
      </c>
    </row>
    <row r="269" spans="1:19" s="60" customFormat="1" ht="10.5">
      <c r="A269" s="134">
        <v>255</v>
      </c>
      <c r="B269" s="64">
        <f t="shared" si="71"/>
        <v>0</v>
      </c>
      <c r="C269" s="62">
        <f t="shared" si="59"/>
        <v>0</v>
      </c>
      <c r="D269" s="62">
        <f t="shared" si="54"/>
        <v>0</v>
      </c>
      <c r="E269" s="62">
        <f t="shared" si="60"/>
        <v>0</v>
      </c>
      <c r="F269" s="62">
        <f t="shared" si="61"/>
        <v>0</v>
      </c>
      <c r="G269" s="63" t="e">
        <f t="shared" ca="1" si="62"/>
        <v>#NAME?</v>
      </c>
      <c r="H269" s="64" t="e">
        <f t="shared" ca="1" si="63"/>
        <v>#NAME?</v>
      </c>
      <c r="I269" s="65" t="e">
        <f t="shared" ca="1" si="64"/>
        <v>#NAME?</v>
      </c>
      <c r="J269" s="66" t="e">
        <f t="shared" ca="1" si="65"/>
        <v>#NAME?</v>
      </c>
      <c r="K269" s="67" t="e">
        <f t="shared" ca="1" si="55"/>
        <v>#NAME?</v>
      </c>
      <c r="L269" s="66" t="e">
        <f t="shared" ca="1" si="66"/>
        <v>#NAME?</v>
      </c>
      <c r="M269" s="67" t="e">
        <f t="shared" ca="1" si="67"/>
        <v>#NAME?</v>
      </c>
      <c r="N269" s="65" t="e">
        <f t="shared" ca="1" si="68"/>
        <v>#NAME?</v>
      </c>
      <c r="O269" s="65" t="e">
        <f t="shared" ca="1" si="69"/>
        <v>#NAME?</v>
      </c>
      <c r="P269" s="67" t="e">
        <f t="shared" ca="1" si="56"/>
        <v>#NAME?</v>
      </c>
      <c r="Q269" s="65" t="e">
        <f t="shared" ca="1" si="70"/>
        <v>#NAME?</v>
      </c>
      <c r="R269" s="67" t="e">
        <f t="shared" ca="1" si="57"/>
        <v>#NAME?</v>
      </c>
      <c r="S269" s="65" t="e">
        <f t="shared" ca="1" si="58"/>
        <v>#NAME?</v>
      </c>
    </row>
    <row r="270" spans="1:19" s="60" customFormat="1" ht="10.5">
      <c r="A270" s="134">
        <v>256</v>
      </c>
      <c r="B270" s="64">
        <f t="shared" si="71"/>
        <v>0</v>
      </c>
      <c r="C270" s="62">
        <f t="shared" si="59"/>
        <v>0</v>
      </c>
      <c r="D270" s="62">
        <f t="shared" si="54"/>
        <v>0</v>
      </c>
      <c r="E270" s="62">
        <f t="shared" si="60"/>
        <v>0</v>
      </c>
      <c r="F270" s="62">
        <f t="shared" si="61"/>
        <v>0</v>
      </c>
      <c r="G270" s="63" t="e">
        <f t="shared" ca="1" si="62"/>
        <v>#NAME?</v>
      </c>
      <c r="H270" s="64" t="e">
        <f t="shared" ca="1" si="63"/>
        <v>#NAME?</v>
      </c>
      <c r="I270" s="65" t="e">
        <f t="shared" ca="1" si="64"/>
        <v>#NAME?</v>
      </c>
      <c r="J270" s="66" t="e">
        <f t="shared" ca="1" si="65"/>
        <v>#NAME?</v>
      </c>
      <c r="K270" s="67" t="e">
        <f t="shared" ca="1" si="55"/>
        <v>#NAME?</v>
      </c>
      <c r="L270" s="66" t="e">
        <f t="shared" ca="1" si="66"/>
        <v>#NAME?</v>
      </c>
      <c r="M270" s="67" t="e">
        <f t="shared" ca="1" si="67"/>
        <v>#NAME?</v>
      </c>
      <c r="N270" s="65" t="e">
        <f t="shared" ca="1" si="68"/>
        <v>#NAME?</v>
      </c>
      <c r="O270" s="65" t="e">
        <f t="shared" ca="1" si="69"/>
        <v>#NAME?</v>
      </c>
      <c r="P270" s="67" t="e">
        <f t="shared" ca="1" si="56"/>
        <v>#NAME?</v>
      </c>
      <c r="Q270" s="65" t="e">
        <f t="shared" ca="1" si="70"/>
        <v>#NAME?</v>
      </c>
      <c r="R270" s="67" t="e">
        <f t="shared" ca="1" si="57"/>
        <v>#NAME?</v>
      </c>
      <c r="S270" s="65" t="e">
        <f t="shared" ca="1" si="58"/>
        <v>#NAME?</v>
      </c>
    </row>
    <row r="271" spans="1:19" s="60" customFormat="1" ht="10.5">
      <c r="A271" s="134">
        <v>257</v>
      </c>
      <c r="B271" s="64">
        <f t="shared" si="71"/>
        <v>0</v>
      </c>
      <c r="C271" s="62">
        <f t="shared" si="59"/>
        <v>0</v>
      </c>
      <c r="D271" s="62">
        <f t="shared" ref="D271:D286" si="72">B271*($F$5/12)</f>
        <v>0</v>
      </c>
      <c r="E271" s="62">
        <f t="shared" si="60"/>
        <v>0</v>
      </c>
      <c r="F271" s="62">
        <f t="shared" si="61"/>
        <v>0</v>
      </c>
      <c r="G271" s="63" t="e">
        <f t="shared" ca="1" si="62"/>
        <v>#NAME?</v>
      </c>
      <c r="H271" s="64" t="e">
        <f t="shared" ca="1" si="63"/>
        <v>#NAME?</v>
      </c>
      <c r="I271" s="65" t="e">
        <f t="shared" ca="1" si="64"/>
        <v>#NAME?</v>
      </c>
      <c r="J271" s="66" t="e">
        <f t="shared" ca="1" si="65"/>
        <v>#NAME?</v>
      </c>
      <c r="K271" s="67" t="e">
        <f t="shared" ref="K271:K334" ca="1" si="73">D271+J271</f>
        <v>#NAME?</v>
      </c>
      <c r="L271" s="66" t="e">
        <f t="shared" ca="1" si="66"/>
        <v>#NAME?</v>
      </c>
      <c r="M271" s="67" t="e">
        <f t="shared" ca="1" si="67"/>
        <v>#NAME?</v>
      </c>
      <c r="N271" s="65" t="e">
        <f t="shared" ca="1" si="68"/>
        <v>#NAME?</v>
      </c>
      <c r="O271" s="65" t="e">
        <f t="shared" ca="1" si="69"/>
        <v>#NAME?</v>
      </c>
      <c r="P271" s="67" t="e">
        <f t="shared" ref="P271:P334" ca="1" si="74">(H271-J271)/(1+$F$10)^($A271/12)</f>
        <v>#NAME?</v>
      </c>
      <c r="Q271" s="65" t="e">
        <f t="shared" ca="1" si="70"/>
        <v>#NAME?</v>
      </c>
      <c r="R271" s="67" t="e">
        <f t="shared" ref="R271:R334" ca="1" si="75">(L271-C271)/(1+$F$10)^($A271/12)</f>
        <v>#NAME?</v>
      </c>
      <c r="S271" s="65" t="e">
        <f t="shared" ref="S271:S334" ca="1" si="76">(O271-C271)/(1+$F$10)^($A271/12)</f>
        <v>#NAME?</v>
      </c>
    </row>
    <row r="272" spans="1:19" s="60" customFormat="1" ht="10.5">
      <c r="A272" s="134">
        <v>258</v>
      </c>
      <c r="B272" s="64">
        <f t="shared" si="71"/>
        <v>0</v>
      </c>
      <c r="C272" s="62">
        <f t="shared" ref="C272:C335" si="77">IF(ROUND(B272,2)&gt;0,$C$6-D272,0)</f>
        <v>0</v>
      </c>
      <c r="D272" s="62">
        <f t="shared" si="72"/>
        <v>0</v>
      </c>
      <c r="E272" s="62">
        <f t="shared" ref="E272:E335" si="78">D272/(1+($F$9/12))^(A272)</f>
        <v>0</v>
      </c>
      <c r="F272" s="62">
        <f t="shared" ref="F272:F335" si="79">(C272+D272)/(1+($F$7))^(A272/12)</f>
        <v>0</v>
      </c>
      <c r="G272" s="63" t="e">
        <f t="shared" ref="G272:G335" ca="1" si="80">$I$3*$F$9/12+I272*$F$9/12</f>
        <v>#NAME?</v>
      </c>
      <c r="H272" s="64" t="e">
        <f t="shared" ref="H272:H335" ca="1" si="81">($I$4*(1+Monatszins($I$5)/12)^A272)</f>
        <v>#NAME?</v>
      </c>
      <c r="I272" s="65" t="e">
        <f t="shared" ref="I272:I335" ca="1" si="82">MAX(C272+D272-H272,0)</f>
        <v>#NAME?</v>
      </c>
      <c r="J272" s="66" t="e">
        <f t="shared" ref="J272:J335" ca="1" si="83">($I$6/12)*(1+Monatszins($I$7)/12)^A272</f>
        <v>#NAME?</v>
      </c>
      <c r="K272" s="67" t="e">
        <f t="shared" ca="1" si="73"/>
        <v>#NAME?</v>
      </c>
      <c r="L272" s="66" t="e">
        <f t="shared" ref="L272:L335" ca="1" si="84">H272-K272</f>
        <v>#NAME?</v>
      </c>
      <c r="M272" s="67" t="e">
        <f t="shared" ref="M272:M335" ca="1" si="85">-K272-($I$8/12*$I$9)+H272</f>
        <v>#NAME?</v>
      </c>
      <c r="N272" s="65" t="e">
        <f t="shared" ref="N272:N335" ca="1" si="86">M272*$I$10</f>
        <v>#NAME?</v>
      </c>
      <c r="O272" s="65" t="e">
        <f t="shared" ref="O272:O335" ca="1" si="87">L272-N272</f>
        <v>#NAME?</v>
      </c>
      <c r="P272" s="67" t="e">
        <f t="shared" ca="1" si="74"/>
        <v>#NAME?</v>
      </c>
      <c r="Q272" s="65" t="e">
        <f t="shared" ref="Q272:Q335" ca="1" si="88">(H272-J272-(H272-J272-($I$8/12*$I$9))*$I$10)/(1+$F$10)^($A272/12)</f>
        <v>#NAME?</v>
      </c>
      <c r="R272" s="67" t="e">
        <f t="shared" ca="1" si="75"/>
        <v>#NAME?</v>
      </c>
      <c r="S272" s="65" t="e">
        <f t="shared" ca="1" si="76"/>
        <v>#NAME?</v>
      </c>
    </row>
    <row r="273" spans="1:19" s="60" customFormat="1" ht="10.5">
      <c r="A273" s="134">
        <v>259</v>
      </c>
      <c r="B273" s="64">
        <f t="shared" ref="B273:B336" si="89">MAX(0,B272-C272)</f>
        <v>0</v>
      </c>
      <c r="C273" s="62">
        <f t="shared" si="77"/>
        <v>0</v>
      </c>
      <c r="D273" s="62">
        <f t="shared" si="72"/>
        <v>0</v>
      </c>
      <c r="E273" s="62">
        <f t="shared" si="78"/>
        <v>0</v>
      </c>
      <c r="F273" s="62">
        <f t="shared" si="79"/>
        <v>0</v>
      </c>
      <c r="G273" s="63" t="e">
        <f t="shared" ca="1" si="80"/>
        <v>#NAME?</v>
      </c>
      <c r="H273" s="64" t="e">
        <f t="shared" ca="1" si="81"/>
        <v>#NAME?</v>
      </c>
      <c r="I273" s="65" t="e">
        <f t="shared" ca="1" si="82"/>
        <v>#NAME?</v>
      </c>
      <c r="J273" s="66" t="e">
        <f t="shared" ca="1" si="83"/>
        <v>#NAME?</v>
      </c>
      <c r="K273" s="67" t="e">
        <f t="shared" ca="1" si="73"/>
        <v>#NAME?</v>
      </c>
      <c r="L273" s="66" t="e">
        <f t="shared" ca="1" si="84"/>
        <v>#NAME?</v>
      </c>
      <c r="M273" s="67" t="e">
        <f t="shared" ca="1" si="85"/>
        <v>#NAME?</v>
      </c>
      <c r="N273" s="65" t="e">
        <f t="shared" ca="1" si="86"/>
        <v>#NAME?</v>
      </c>
      <c r="O273" s="65" t="e">
        <f t="shared" ca="1" si="87"/>
        <v>#NAME?</v>
      </c>
      <c r="P273" s="67" t="e">
        <f t="shared" ca="1" si="74"/>
        <v>#NAME?</v>
      </c>
      <c r="Q273" s="65" t="e">
        <f t="shared" ca="1" si="88"/>
        <v>#NAME?</v>
      </c>
      <c r="R273" s="67" t="e">
        <f t="shared" ca="1" si="75"/>
        <v>#NAME?</v>
      </c>
      <c r="S273" s="65" t="e">
        <f t="shared" ca="1" si="76"/>
        <v>#NAME?</v>
      </c>
    </row>
    <row r="274" spans="1:19" s="60" customFormat="1" ht="10.5">
      <c r="A274" s="134">
        <v>260</v>
      </c>
      <c r="B274" s="64">
        <f t="shared" si="89"/>
        <v>0</v>
      </c>
      <c r="C274" s="62">
        <f t="shared" si="77"/>
        <v>0</v>
      </c>
      <c r="D274" s="62">
        <f t="shared" si="72"/>
        <v>0</v>
      </c>
      <c r="E274" s="62">
        <f t="shared" si="78"/>
        <v>0</v>
      </c>
      <c r="F274" s="62">
        <f t="shared" si="79"/>
        <v>0</v>
      </c>
      <c r="G274" s="63" t="e">
        <f t="shared" ca="1" si="80"/>
        <v>#NAME?</v>
      </c>
      <c r="H274" s="64" t="e">
        <f t="shared" ca="1" si="81"/>
        <v>#NAME?</v>
      </c>
      <c r="I274" s="65" t="e">
        <f t="shared" ca="1" si="82"/>
        <v>#NAME?</v>
      </c>
      <c r="J274" s="66" t="e">
        <f t="shared" ca="1" si="83"/>
        <v>#NAME?</v>
      </c>
      <c r="K274" s="67" t="e">
        <f t="shared" ca="1" si="73"/>
        <v>#NAME?</v>
      </c>
      <c r="L274" s="66" t="e">
        <f t="shared" ca="1" si="84"/>
        <v>#NAME?</v>
      </c>
      <c r="M274" s="67" t="e">
        <f t="shared" ca="1" si="85"/>
        <v>#NAME?</v>
      </c>
      <c r="N274" s="65" t="e">
        <f t="shared" ca="1" si="86"/>
        <v>#NAME?</v>
      </c>
      <c r="O274" s="65" t="e">
        <f t="shared" ca="1" si="87"/>
        <v>#NAME?</v>
      </c>
      <c r="P274" s="67" t="e">
        <f t="shared" ca="1" si="74"/>
        <v>#NAME?</v>
      </c>
      <c r="Q274" s="65" t="e">
        <f t="shared" ca="1" si="88"/>
        <v>#NAME?</v>
      </c>
      <c r="R274" s="67" t="e">
        <f t="shared" ca="1" si="75"/>
        <v>#NAME?</v>
      </c>
      <c r="S274" s="65" t="e">
        <f t="shared" ca="1" si="76"/>
        <v>#NAME?</v>
      </c>
    </row>
    <row r="275" spans="1:19" s="60" customFormat="1" ht="10.5">
      <c r="A275" s="134">
        <v>261</v>
      </c>
      <c r="B275" s="64">
        <f t="shared" si="89"/>
        <v>0</v>
      </c>
      <c r="C275" s="62">
        <f t="shared" si="77"/>
        <v>0</v>
      </c>
      <c r="D275" s="62">
        <f t="shared" si="72"/>
        <v>0</v>
      </c>
      <c r="E275" s="62">
        <f t="shared" si="78"/>
        <v>0</v>
      </c>
      <c r="F275" s="62">
        <f t="shared" si="79"/>
        <v>0</v>
      </c>
      <c r="G275" s="63" t="e">
        <f t="shared" ca="1" si="80"/>
        <v>#NAME?</v>
      </c>
      <c r="H275" s="64" t="e">
        <f t="shared" ca="1" si="81"/>
        <v>#NAME?</v>
      </c>
      <c r="I275" s="65" t="e">
        <f t="shared" ca="1" si="82"/>
        <v>#NAME?</v>
      </c>
      <c r="J275" s="66" t="e">
        <f t="shared" ca="1" si="83"/>
        <v>#NAME?</v>
      </c>
      <c r="K275" s="67" t="e">
        <f t="shared" ca="1" si="73"/>
        <v>#NAME?</v>
      </c>
      <c r="L275" s="66" t="e">
        <f t="shared" ca="1" si="84"/>
        <v>#NAME?</v>
      </c>
      <c r="M275" s="67" t="e">
        <f t="shared" ca="1" si="85"/>
        <v>#NAME?</v>
      </c>
      <c r="N275" s="65" t="e">
        <f t="shared" ca="1" si="86"/>
        <v>#NAME?</v>
      </c>
      <c r="O275" s="65" t="e">
        <f t="shared" ca="1" si="87"/>
        <v>#NAME?</v>
      </c>
      <c r="P275" s="67" t="e">
        <f t="shared" ca="1" si="74"/>
        <v>#NAME?</v>
      </c>
      <c r="Q275" s="65" t="e">
        <f t="shared" ca="1" si="88"/>
        <v>#NAME?</v>
      </c>
      <c r="R275" s="67" t="e">
        <f t="shared" ca="1" si="75"/>
        <v>#NAME?</v>
      </c>
      <c r="S275" s="65" t="e">
        <f t="shared" ca="1" si="76"/>
        <v>#NAME?</v>
      </c>
    </row>
    <row r="276" spans="1:19" s="60" customFormat="1" ht="10.5">
      <c r="A276" s="134">
        <v>262</v>
      </c>
      <c r="B276" s="64">
        <f t="shared" si="89"/>
        <v>0</v>
      </c>
      <c r="C276" s="62">
        <f t="shared" si="77"/>
        <v>0</v>
      </c>
      <c r="D276" s="62">
        <f t="shared" si="72"/>
        <v>0</v>
      </c>
      <c r="E276" s="62">
        <f t="shared" si="78"/>
        <v>0</v>
      </c>
      <c r="F276" s="62">
        <f t="shared" si="79"/>
        <v>0</v>
      </c>
      <c r="G276" s="63" t="e">
        <f t="shared" ca="1" si="80"/>
        <v>#NAME?</v>
      </c>
      <c r="H276" s="64" t="e">
        <f t="shared" ca="1" si="81"/>
        <v>#NAME?</v>
      </c>
      <c r="I276" s="65" t="e">
        <f t="shared" ca="1" si="82"/>
        <v>#NAME?</v>
      </c>
      <c r="J276" s="66" t="e">
        <f t="shared" ca="1" si="83"/>
        <v>#NAME?</v>
      </c>
      <c r="K276" s="67" t="e">
        <f t="shared" ca="1" si="73"/>
        <v>#NAME?</v>
      </c>
      <c r="L276" s="66" t="e">
        <f t="shared" ca="1" si="84"/>
        <v>#NAME?</v>
      </c>
      <c r="M276" s="67" t="e">
        <f t="shared" ca="1" si="85"/>
        <v>#NAME?</v>
      </c>
      <c r="N276" s="65" t="e">
        <f t="shared" ca="1" si="86"/>
        <v>#NAME?</v>
      </c>
      <c r="O276" s="65" t="e">
        <f t="shared" ca="1" si="87"/>
        <v>#NAME?</v>
      </c>
      <c r="P276" s="67" t="e">
        <f t="shared" ca="1" si="74"/>
        <v>#NAME?</v>
      </c>
      <c r="Q276" s="65" t="e">
        <f t="shared" ca="1" si="88"/>
        <v>#NAME?</v>
      </c>
      <c r="R276" s="67" t="e">
        <f t="shared" ca="1" si="75"/>
        <v>#NAME?</v>
      </c>
      <c r="S276" s="65" t="e">
        <f t="shared" ca="1" si="76"/>
        <v>#NAME?</v>
      </c>
    </row>
    <row r="277" spans="1:19" s="60" customFormat="1" ht="10.5">
      <c r="A277" s="134">
        <v>263</v>
      </c>
      <c r="B277" s="64">
        <f t="shared" si="89"/>
        <v>0</v>
      </c>
      <c r="C277" s="62">
        <f t="shared" si="77"/>
        <v>0</v>
      </c>
      <c r="D277" s="62">
        <f t="shared" si="72"/>
        <v>0</v>
      </c>
      <c r="E277" s="62">
        <f t="shared" si="78"/>
        <v>0</v>
      </c>
      <c r="F277" s="62">
        <f t="shared" si="79"/>
        <v>0</v>
      </c>
      <c r="G277" s="63" t="e">
        <f t="shared" ca="1" si="80"/>
        <v>#NAME?</v>
      </c>
      <c r="H277" s="64" t="e">
        <f t="shared" ca="1" si="81"/>
        <v>#NAME?</v>
      </c>
      <c r="I277" s="65" t="e">
        <f t="shared" ca="1" si="82"/>
        <v>#NAME?</v>
      </c>
      <c r="J277" s="66" t="e">
        <f t="shared" ca="1" si="83"/>
        <v>#NAME?</v>
      </c>
      <c r="K277" s="67" t="e">
        <f t="shared" ca="1" si="73"/>
        <v>#NAME?</v>
      </c>
      <c r="L277" s="66" t="e">
        <f t="shared" ca="1" si="84"/>
        <v>#NAME?</v>
      </c>
      <c r="M277" s="67" t="e">
        <f t="shared" ca="1" si="85"/>
        <v>#NAME?</v>
      </c>
      <c r="N277" s="65" t="e">
        <f t="shared" ca="1" si="86"/>
        <v>#NAME?</v>
      </c>
      <c r="O277" s="65" t="e">
        <f t="shared" ca="1" si="87"/>
        <v>#NAME?</v>
      </c>
      <c r="P277" s="67" t="e">
        <f t="shared" ca="1" si="74"/>
        <v>#NAME?</v>
      </c>
      <c r="Q277" s="65" t="e">
        <f t="shared" ca="1" si="88"/>
        <v>#NAME?</v>
      </c>
      <c r="R277" s="67" t="e">
        <f t="shared" ca="1" si="75"/>
        <v>#NAME?</v>
      </c>
      <c r="S277" s="65" t="e">
        <f t="shared" ca="1" si="76"/>
        <v>#NAME?</v>
      </c>
    </row>
    <row r="278" spans="1:19" s="60" customFormat="1" ht="10.5">
      <c r="A278" s="134">
        <v>264</v>
      </c>
      <c r="B278" s="64">
        <f t="shared" si="89"/>
        <v>0</v>
      </c>
      <c r="C278" s="62">
        <f t="shared" si="77"/>
        <v>0</v>
      </c>
      <c r="D278" s="62">
        <f t="shared" si="72"/>
        <v>0</v>
      </c>
      <c r="E278" s="62">
        <f t="shared" si="78"/>
        <v>0</v>
      </c>
      <c r="F278" s="62">
        <f t="shared" si="79"/>
        <v>0</v>
      </c>
      <c r="G278" s="63" t="e">
        <f t="shared" ca="1" si="80"/>
        <v>#NAME?</v>
      </c>
      <c r="H278" s="64" t="e">
        <f t="shared" ca="1" si="81"/>
        <v>#NAME?</v>
      </c>
      <c r="I278" s="65" t="e">
        <f t="shared" ca="1" si="82"/>
        <v>#NAME?</v>
      </c>
      <c r="J278" s="66" t="e">
        <f t="shared" ca="1" si="83"/>
        <v>#NAME?</v>
      </c>
      <c r="K278" s="67" t="e">
        <f t="shared" ca="1" si="73"/>
        <v>#NAME?</v>
      </c>
      <c r="L278" s="66" t="e">
        <f t="shared" ca="1" si="84"/>
        <v>#NAME?</v>
      </c>
      <c r="M278" s="67" t="e">
        <f t="shared" ca="1" si="85"/>
        <v>#NAME?</v>
      </c>
      <c r="N278" s="65" t="e">
        <f t="shared" ca="1" si="86"/>
        <v>#NAME?</v>
      </c>
      <c r="O278" s="65" t="e">
        <f t="shared" ca="1" si="87"/>
        <v>#NAME?</v>
      </c>
      <c r="P278" s="67" t="e">
        <f t="shared" ca="1" si="74"/>
        <v>#NAME?</v>
      </c>
      <c r="Q278" s="65" t="e">
        <f t="shared" ca="1" si="88"/>
        <v>#NAME?</v>
      </c>
      <c r="R278" s="67" t="e">
        <f t="shared" ca="1" si="75"/>
        <v>#NAME?</v>
      </c>
      <c r="S278" s="65" t="e">
        <f t="shared" ca="1" si="76"/>
        <v>#NAME?</v>
      </c>
    </row>
    <row r="279" spans="1:19" s="60" customFormat="1" ht="10.5">
      <c r="A279" s="134">
        <v>265</v>
      </c>
      <c r="B279" s="64">
        <f t="shared" si="89"/>
        <v>0</v>
      </c>
      <c r="C279" s="62">
        <f t="shared" si="77"/>
        <v>0</v>
      </c>
      <c r="D279" s="62">
        <f t="shared" si="72"/>
        <v>0</v>
      </c>
      <c r="E279" s="62">
        <f t="shared" si="78"/>
        <v>0</v>
      </c>
      <c r="F279" s="62">
        <f t="shared" si="79"/>
        <v>0</v>
      </c>
      <c r="G279" s="63" t="e">
        <f t="shared" ca="1" si="80"/>
        <v>#NAME?</v>
      </c>
      <c r="H279" s="64" t="e">
        <f t="shared" ca="1" si="81"/>
        <v>#NAME?</v>
      </c>
      <c r="I279" s="65" t="e">
        <f t="shared" ca="1" si="82"/>
        <v>#NAME?</v>
      </c>
      <c r="J279" s="66" t="e">
        <f t="shared" ca="1" si="83"/>
        <v>#NAME?</v>
      </c>
      <c r="K279" s="67" t="e">
        <f t="shared" ca="1" si="73"/>
        <v>#NAME?</v>
      </c>
      <c r="L279" s="66" t="e">
        <f t="shared" ca="1" si="84"/>
        <v>#NAME?</v>
      </c>
      <c r="M279" s="67" t="e">
        <f t="shared" ca="1" si="85"/>
        <v>#NAME?</v>
      </c>
      <c r="N279" s="65" t="e">
        <f t="shared" ca="1" si="86"/>
        <v>#NAME?</v>
      </c>
      <c r="O279" s="65" t="e">
        <f t="shared" ca="1" si="87"/>
        <v>#NAME?</v>
      </c>
      <c r="P279" s="67" t="e">
        <f t="shared" ca="1" si="74"/>
        <v>#NAME?</v>
      </c>
      <c r="Q279" s="65" t="e">
        <f t="shared" ca="1" si="88"/>
        <v>#NAME?</v>
      </c>
      <c r="R279" s="67" t="e">
        <f t="shared" ca="1" si="75"/>
        <v>#NAME?</v>
      </c>
      <c r="S279" s="65" t="e">
        <f t="shared" ca="1" si="76"/>
        <v>#NAME?</v>
      </c>
    </row>
    <row r="280" spans="1:19" s="60" customFormat="1" ht="10.5">
      <c r="A280" s="134">
        <v>266</v>
      </c>
      <c r="B280" s="64">
        <f t="shared" si="89"/>
        <v>0</v>
      </c>
      <c r="C280" s="62">
        <f t="shared" si="77"/>
        <v>0</v>
      </c>
      <c r="D280" s="62">
        <f t="shared" si="72"/>
        <v>0</v>
      </c>
      <c r="E280" s="62">
        <f t="shared" si="78"/>
        <v>0</v>
      </c>
      <c r="F280" s="62">
        <f t="shared" si="79"/>
        <v>0</v>
      </c>
      <c r="G280" s="63" t="e">
        <f t="shared" ca="1" si="80"/>
        <v>#NAME?</v>
      </c>
      <c r="H280" s="64" t="e">
        <f t="shared" ca="1" si="81"/>
        <v>#NAME?</v>
      </c>
      <c r="I280" s="65" t="e">
        <f t="shared" ca="1" si="82"/>
        <v>#NAME?</v>
      </c>
      <c r="J280" s="66" t="e">
        <f t="shared" ca="1" si="83"/>
        <v>#NAME?</v>
      </c>
      <c r="K280" s="67" t="e">
        <f t="shared" ca="1" si="73"/>
        <v>#NAME?</v>
      </c>
      <c r="L280" s="66" t="e">
        <f t="shared" ca="1" si="84"/>
        <v>#NAME?</v>
      </c>
      <c r="M280" s="67" t="e">
        <f t="shared" ca="1" si="85"/>
        <v>#NAME?</v>
      </c>
      <c r="N280" s="65" t="e">
        <f t="shared" ca="1" si="86"/>
        <v>#NAME?</v>
      </c>
      <c r="O280" s="65" t="e">
        <f t="shared" ca="1" si="87"/>
        <v>#NAME?</v>
      </c>
      <c r="P280" s="67" t="e">
        <f t="shared" ca="1" si="74"/>
        <v>#NAME?</v>
      </c>
      <c r="Q280" s="65" t="e">
        <f t="shared" ca="1" si="88"/>
        <v>#NAME?</v>
      </c>
      <c r="R280" s="67" t="e">
        <f t="shared" ca="1" si="75"/>
        <v>#NAME?</v>
      </c>
      <c r="S280" s="65" t="e">
        <f t="shared" ca="1" si="76"/>
        <v>#NAME?</v>
      </c>
    </row>
    <row r="281" spans="1:19" s="60" customFormat="1" ht="10.5">
      <c r="A281" s="134">
        <v>267</v>
      </c>
      <c r="B281" s="64">
        <f t="shared" si="89"/>
        <v>0</v>
      </c>
      <c r="C281" s="62">
        <f t="shared" si="77"/>
        <v>0</v>
      </c>
      <c r="D281" s="62">
        <f t="shared" si="72"/>
        <v>0</v>
      </c>
      <c r="E281" s="62">
        <f t="shared" si="78"/>
        <v>0</v>
      </c>
      <c r="F281" s="62">
        <f t="shared" si="79"/>
        <v>0</v>
      </c>
      <c r="G281" s="63" t="e">
        <f t="shared" ca="1" si="80"/>
        <v>#NAME?</v>
      </c>
      <c r="H281" s="64" t="e">
        <f t="shared" ca="1" si="81"/>
        <v>#NAME?</v>
      </c>
      <c r="I281" s="65" t="e">
        <f t="shared" ca="1" si="82"/>
        <v>#NAME?</v>
      </c>
      <c r="J281" s="66" t="e">
        <f t="shared" ca="1" si="83"/>
        <v>#NAME?</v>
      </c>
      <c r="K281" s="67" t="e">
        <f t="shared" ca="1" si="73"/>
        <v>#NAME?</v>
      </c>
      <c r="L281" s="66" t="e">
        <f t="shared" ca="1" si="84"/>
        <v>#NAME?</v>
      </c>
      <c r="M281" s="67" t="e">
        <f t="shared" ca="1" si="85"/>
        <v>#NAME?</v>
      </c>
      <c r="N281" s="65" t="e">
        <f t="shared" ca="1" si="86"/>
        <v>#NAME?</v>
      </c>
      <c r="O281" s="65" t="e">
        <f t="shared" ca="1" si="87"/>
        <v>#NAME?</v>
      </c>
      <c r="P281" s="67" t="e">
        <f t="shared" ca="1" si="74"/>
        <v>#NAME?</v>
      </c>
      <c r="Q281" s="65" t="e">
        <f t="shared" ca="1" si="88"/>
        <v>#NAME?</v>
      </c>
      <c r="R281" s="67" t="e">
        <f t="shared" ca="1" si="75"/>
        <v>#NAME?</v>
      </c>
      <c r="S281" s="65" t="e">
        <f t="shared" ca="1" si="76"/>
        <v>#NAME?</v>
      </c>
    </row>
    <row r="282" spans="1:19" s="60" customFormat="1" ht="10.5">
      <c r="A282" s="134">
        <v>268</v>
      </c>
      <c r="B282" s="64">
        <f t="shared" si="89"/>
        <v>0</v>
      </c>
      <c r="C282" s="62">
        <f t="shared" si="77"/>
        <v>0</v>
      </c>
      <c r="D282" s="62">
        <f t="shared" si="72"/>
        <v>0</v>
      </c>
      <c r="E282" s="62">
        <f t="shared" si="78"/>
        <v>0</v>
      </c>
      <c r="F282" s="62">
        <f t="shared" si="79"/>
        <v>0</v>
      </c>
      <c r="G282" s="63" t="e">
        <f t="shared" ca="1" si="80"/>
        <v>#NAME?</v>
      </c>
      <c r="H282" s="64" t="e">
        <f t="shared" ca="1" si="81"/>
        <v>#NAME?</v>
      </c>
      <c r="I282" s="65" t="e">
        <f t="shared" ca="1" si="82"/>
        <v>#NAME?</v>
      </c>
      <c r="J282" s="66" t="e">
        <f t="shared" ca="1" si="83"/>
        <v>#NAME?</v>
      </c>
      <c r="K282" s="67" t="e">
        <f t="shared" ca="1" si="73"/>
        <v>#NAME?</v>
      </c>
      <c r="L282" s="66" t="e">
        <f t="shared" ca="1" si="84"/>
        <v>#NAME?</v>
      </c>
      <c r="M282" s="67" t="e">
        <f t="shared" ca="1" si="85"/>
        <v>#NAME?</v>
      </c>
      <c r="N282" s="65" t="e">
        <f t="shared" ca="1" si="86"/>
        <v>#NAME?</v>
      </c>
      <c r="O282" s="65" t="e">
        <f t="shared" ca="1" si="87"/>
        <v>#NAME?</v>
      </c>
      <c r="P282" s="67" t="e">
        <f t="shared" ca="1" si="74"/>
        <v>#NAME?</v>
      </c>
      <c r="Q282" s="65" t="e">
        <f t="shared" ca="1" si="88"/>
        <v>#NAME?</v>
      </c>
      <c r="R282" s="67" t="e">
        <f t="shared" ca="1" si="75"/>
        <v>#NAME?</v>
      </c>
      <c r="S282" s="65" t="e">
        <f t="shared" ca="1" si="76"/>
        <v>#NAME?</v>
      </c>
    </row>
    <row r="283" spans="1:19" s="60" customFormat="1" ht="10.5">
      <c r="A283" s="134">
        <v>269</v>
      </c>
      <c r="B283" s="64">
        <f t="shared" si="89"/>
        <v>0</v>
      </c>
      <c r="C283" s="62">
        <f t="shared" si="77"/>
        <v>0</v>
      </c>
      <c r="D283" s="62">
        <f t="shared" si="72"/>
        <v>0</v>
      </c>
      <c r="E283" s="62">
        <f t="shared" si="78"/>
        <v>0</v>
      </c>
      <c r="F283" s="62">
        <f t="shared" si="79"/>
        <v>0</v>
      </c>
      <c r="G283" s="63" t="e">
        <f t="shared" ca="1" si="80"/>
        <v>#NAME?</v>
      </c>
      <c r="H283" s="64" t="e">
        <f t="shared" ca="1" si="81"/>
        <v>#NAME?</v>
      </c>
      <c r="I283" s="65" t="e">
        <f t="shared" ca="1" si="82"/>
        <v>#NAME?</v>
      </c>
      <c r="J283" s="66" t="e">
        <f t="shared" ca="1" si="83"/>
        <v>#NAME?</v>
      </c>
      <c r="K283" s="67" t="e">
        <f t="shared" ca="1" si="73"/>
        <v>#NAME?</v>
      </c>
      <c r="L283" s="66" t="e">
        <f t="shared" ca="1" si="84"/>
        <v>#NAME?</v>
      </c>
      <c r="M283" s="67" t="e">
        <f t="shared" ca="1" si="85"/>
        <v>#NAME?</v>
      </c>
      <c r="N283" s="65" t="e">
        <f t="shared" ca="1" si="86"/>
        <v>#NAME?</v>
      </c>
      <c r="O283" s="65" t="e">
        <f t="shared" ca="1" si="87"/>
        <v>#NAME?</v>
      </c>
      <c r="P283" s="67" t="e">
        <f t="shared" ca="1" si="74"/>
        <v>#NAME?</v>
      </c>
      <c r="Q283" s="65" t="e">
        <f t="shared" ca="1" si="88"/>
        <v>#NAME?</v>
      </c>
      <c r="R283" s="67" t="e">
        <f t="shared" ca="1" si="75"/>
        <v>#NAME?</v>
      </c>
      <c r="S283" s="65" t="e">
        <f t="shared" ca="1" si="76"/>
        <v>#NAME?</v>
      </c>
    </row>
    <row r="284" spans="1:19" s="60" customFormat="1" ht="10.5">
      <c r="A284" s="134">
        <v>270</v>
      </c>
      <c r="B284" s="64">
        <f t="shared" si="89"/>
        <v>0</v>
      </c>
      <c r="C284" s="62">
        <f t="shared" si="77"/>
        <v>0</v>
      </c>
      <c r="D284" s="62">
        <f t="shared" si="72"/>
        <v>0</v>
      </c>
      <c r="E284" s="62">
        <f t="shared" si="78"/>
        <v>0</v>
      </c>
      <c r="F284" s="62">
        <f t="shared" si="79"/>
        <v>0</v>
      </c>
      <c r="G284" s="63" t="e">
        <f t="shared" ca="1" si="80"/>
        <v>#NAME?</v>
      </c>
      <c r="H284" s="64" t="e">
        <f t="shared" ca="1" si="81"/>
        <v>#NAME?</v>
      </c>
      <c r="I284" s="65" t="e">
        <f t="shared" ca="1" si="82"/>
        <v>#NAME?</v>
      </c>
      <c r="J284" s="66" t="e">
        <f t="shared" ca="1" si="83"/>
        <v>#NAME?</v>
      </c>
      <c r="K284" s="67" t="e">
        <f t="shared" ca="1" si="73"/>
        <v>#NAME?</v>
      </c>
      <c r="L284" s="66" t="e">
        <f t="shared" ca="1" si="84"/>
        <v>#NAME?</v>
      </c>
      <c r="M284" s="67" t="e">
        <f t="shared" ca="1" si="85"/>
        <v>#NAME?</v>
      </c>
      <c r="N284" s="65" t="e">
        <f t="shared" ca="1" si="86"/>
        <v>#NAME?</v>
      </c>
      <c r="O284" s="65" t="e">
        <f t="shared" ca="1" si="87"/>
        <v>#NAME?</v>
      </c>
      <c r="P284" s="67" t="e">
        <f t="shared" ca="1" si="74"/>
        <v>#NAME?</v>
      </c>
      <c r="Q284" s="65" t="e">
        <f t="shared" ca="1" si="88"/>
        <v>#NAME?</v>
      </c>
      <c r="R284" s="67" t="e">
        <f t="shared" ca="1" si="75"/>
        <v>#NAME?</v>
      </c>
      <c r="S284" s="65" t="e">
        <f t="shared" ca="1" si="76"/>
        <v>#NAME?</v>
      </c>
    </row>
    <row r="285" spans="1:19" s="60" customFormat="1" ht="10.5">
      <c r="A285" s="134">
        <v>271</v>
      </c>
      <c r="B285" s="64">
        <f t="shared" si="89"/>
        <v>0</v>
      </c>
      <c r="C285" s="62">
        <f t="shared" si="77"/>
        <v>0</v>
      </c>
      <c r="D285" s="62">
        <f t="shared" si="72"/>
        <v>0</v>
      </c>
      <c r="E285" s="62">
        <f t="shared" si="78"/>
        <v>0</v>
      </c>
      <c r="F285" s="62">
        <f t="shared" si="79"/>
        <v>0</v>
      </c>
      <c r="G285" s="63" t="e">
        <f t="shared" ca="1" si="80"/>
        <v>#NAME?</v>
      </c>
      <c r="H285" s="64" t="e">
        <f t="shared" ca="1" si="81"/>
        <v>#NAME?</v>
      </c>
      <c r="I285" s="65" t="e">
        <f t="shared" ca="1" si="82"/>
        <v>#NAME?</v>
      </c>
      <c r="J285" s="66" t="e">
        <f t="shared" ca="1" si="83"/>
        <v>#NAME?</v>
      </c>
      <c r="K285" s="67" t="e">
        <f t="shared" ca="1" si="73"/>
        <v>#NAME?</v>
      </c>
      <c r="L285" s="66" t="e">
        <f t="shared" ca="1" si="84"/>
        <v>#NAME?</v>
      </c>
      <c r="M285" s="67" t="e">
        <f t="shared" ca="1" si="85"/>
        <v>#NAME?</v>
      </c>
      <c r="N285" s="65" t="e">
        <f t="shared" ca="1" si="86"/>
        <v>#NAME?</v>
      </c>
      <c r="O285" s="65" t="e">
        <f t="shared" ca="1" si="87"/>
        <v>#NAME?</v>
      </c>
      <c r="P285" s="67" t="e">
        <f t="shared" ca="1" si="74"/>
        <v>#NAME?</v>
      </c>
      <c r="Q285" s="65" t="e">
        <f t="shared" ca="1" si="88"/>
        <v>#NAME?</v>
      </c>
      <c r="R285" s="67" t="e">
        <f t="shared" ca="1" si="75"/>
        <v>#NAME?</v>
      </c>
      <c r="S285" s="65" t="e">
        <f t="shared" ca="1" si="76"/>
        <v>#NAME?</v>
      </c>
    </row>
    <row r="286" spans="1:19" s="60" customFormat="1" ht="10.5">
      <c r="A286" s="134">
        <v>272</v>
      </c>
      <c r="B286" s="64">
        <f t="shared" si="89"/>
        <v>0</v>
      </c>
      <c r="C286" s="62">
        <f t="shared" si="77"/>
        <v>0</v>
      </c>
      <c r="D286" s="62">
        <f t="shared" si="72"/>
        <v>0</v>
      </c>
      <c r="E286" s="62">
        <f t="shared" si="78"/>
        <v>0</v>
      </c>
      <c r="F286" s="62">
        <f t="shared" si="79"/>
        <v>0</v>
      </c>
      <c r="G286" s="63" t="e">
        <f t="shared" ca="1" si="80"/>
        <v>#NAME?</v>
      </c>
      <c r="H286" s="64" t="e">
        <f t="shared" ca="1" si="81"/>
        <v>#NAME?</v>
      </c>
      <c r="I286" s="65" t="e">
        <f t="shared" ca="1" si="82"/>
        <v>#NAME?</v>
      </c>
      <c r="J286" s="66" t="e">
        <f t="shared" ca="1" si="83"/>
        <v>#NAME?</v>
      </c>
      <c r="K286" s="67" t="e">
        <f t="shared" ca="1" si="73"/>
        <v>#NAME?</v>
      </c>
      <c r="L286" s="66" t="e">
        <f t="shared" ca="1" si="84"/>
        <v>#NAME?</v>
      </c>
      <c r="M286" s="67" t="e">
        <f t="shared" ca="1" si="85"/>
        <v>#NAME?</v>
      </c>
      <c r="N286" s="65" t="e">
        <f t="shared" ca="1" si="86"/>
        <v>#NAME?</v>
      </c>
      <c r="O286" s="65" t="e">
        <f t="shared" ca="1" si="87"/>
        <v>#NAME?</v>
      </c>
      <c r="P286" s="67" t="e">
        <f t="shared" ca="1" si="74"/>
        <v>#NAME?</v>
      </c>
      <c r="Q286" s="65" t="e">
        <f t="shared" ca="1" si="88"/>
        <v>#NAME?</v>
      </c>
      <c r="R286" s="67" t="e">
        <f t="shared" ca="1" si="75"/>
        <v>#NAME?</v>
      </c>
      <c r="S286" s="65" t="e">
        <f t="shared" ca="1" si="76"/>
        <v>#NAME?</v>
      </c>
    </row>
    <row r="287" spans="1:19" s="60" customFormat="1" ht="10.5">
      <c r="A287" s="134">
        <v>273</v>
      </c>
      <c r="B287" s="64">
        <f t="shared" si="89"/>
        <v>0</v>
      </c>
      <c r="C287" s="62">
        <f t="shared" si="77"/>
        <v>0</v>
      </c>
      <c r="D287" s="62">
        <f t="shared" ref="D287:D350" si="90">B287*($F$5/12)</f>
        <v>0</v>
      </c>
      <c r="E287" s="62">
        <f t="shared" si="78"/>
        <v>0</v>
      </c>
      <c r="F287" s="62">
        <f t="shared" si="79"/>
        <v>0</v>
      </c>
      <c r="G287" s="63" t="e">
        <f t="shared" ca="1" si="80"/>
        <v>#NAME?</v>
      </c>
      <c r="H287" s="64" t="e">
        <f t="shared" ca="1" si="81"/>
        <v>#NAME?</v>
      </c>
      <c r="I287" s="65" t="e">
        <f t="shared" ca="1" si="82"/>
        <v>#NAME?</v>
      </c>
      <c r="J287" s="66" t="e">
        <f t="shared" ca="1" si="83"/>
        <v>#NAME?</v>
      </c>
      <c r="K287" s="67" t="e">
        <f t="shared" ca="1" si="73"/>
        <v>#NAME?</v>
      </c>
      <c r="L287" s="66" t="e">
        <f t="shared" ca="1" si="84"/>
        <v>#NAME?</v>
      </c>
      <c r="M287" s="67" t="e">
        <f t="shared" ca="1" si="85"/>
        <v>#NAME?</v>
      </c>
      <c r="N287" s="65" t="e">
        <f t="shared" ca="1" si="86"/>
        <v>#NAME?</v>
      </c>
      <c r="O287" s="65" t="e">
        <f t="shared" ca="1" si="87"/>
        <v>#NAME?</v>
      </c>
      <c r="P287" s="67" t="e">
        <f t="shared" ca="1" si="74"/>
        <v>#NAME?</v>
      </c>
      <c r="Q287" s="65" t="e">
        <f t="shared" ca="1" si="88"/>
        <v>#NAME?</v>
      </c>
      <c r="R287" s="67" t="e">
        <f t="shared" ca="1" si="75"/>
        <v>#NAME?</v>
      </c>
      <c r="S287" s="65" t="e">
        <f t="shared" ca="1" si="76"/>
        <v>#NAME?</v>
      </c>
    </row>
    <row r="288" spans="1:19" s="60" customFormat="1" ht="10.5">
      <c r="A288" s="134">
        <v>274</v>
      </c>
      <c r="B288" s="64">
        <f t="shared" si="89"/>
        <v>0</v>
      </c>
      <c r="C288" s="62">
        <f t="shared" si="77"/>
        <v>0</v>
      </c>
      <c r="D288" s="62">
        <f t="shared" si="90"/>
        <v>0</v>
      </c>
      <c r="E288" s="62">
        <f t="shared" si="78"/>
        <v>0</v>
      </c>
      <c r="F288" s="62">
        <f t="shared" si="79"/>
        <v>0</v>
      </c>
      <c r="G288" s="63" t="e">
        <f t="shared" ca="1" si="80"/>
        <v>#NAME?</v>
      </c>
      <c r="H288" s="64" t="e">
        <f t="shared" ca="1" si="81"/>
        <v>#NAME?</v>
      </c>
      <c r="I288" s="65" t="e">
        <f t="shared" ca="1" si="82"/>
        <v>#NAME?</v>
      </c>
      <c r="J288" s="66" t="e">
        <f t="shared" ca="1" si="83"/>
        <v>#NAME?</v>
      </c>
      <c r="K288" s="67" t="e">
        <f t="shared" ca="1" si="73"/>
        <v>#NAME?</v>
      </c>
      <c r="L288" s="66" t="e">
        <f t="shared" ca="1" si="84"/>
        <v>#NAME?</v>
      </c>
      <c r="M288" s="67" t="e">
        <f t="shared" ca="1" si="85"/>
        <v>#NAME?</v>
      </c>
      <c r="N288" s="65" t="e">
        <f t="shared" ca="1" si="86"/>
        <v>#NAME?</v>
      </c>
      <c r="O288" s="65" t="e">
        <f t="shared" ca="1" si="87"/>
        <v>#NAME?</v>
      </c>
      <c r="P288" s="67" t="e">
        <f t="shared" ca="1" si="74"/>
        <v>#NAME?</v>
      </c>
      <c r="Q288" s="65" t="e">
        <f t="shared" ca="1" si="88"/>
        <v>#NAME?</v>
      </c>
      <c r="R288" s="67" t="e">
        <f t="shared" ca="1" si="75"/>
        <v>#NAME?</v>
      </c>
      <c r="S288" s="65" t="e">
        <f t="shared" ca="1" si="76"/>
        <v>#NAME?</v>
      </c>
    </row>
    <row r="289" spans="1:19" s="60" customFormat="1" ht="10.5">
      <c r="A289" s="134">
        <v>275</v>
      </c>
      <c r="B289" s="64">
        <f t="shared" si="89"/>
        <v>0</v>
      </c>
      <c r="C289" s="62">
        <f t="shared" si="77"/>
        <v>0</v>
      </c>
      <c r="D289" s="62">
        <f t="shared" si="90"/>
        <v>0</v>
      </c>
      <c r="E289" s="62">
        <f t="shared" si="78"/>
        <v>0</v>
      </c>
      <c r="F289" s="62">
        <f t="shared" si="79"/>
        <v>0</v>
      </c>
      <c r="G289" s="63" t="e">
        <f t="shared" ca="1" si="80"/>
        <v>#NAME?</v>
      </c>
      <c r="H289" s="64" t="e">
        <f t="shared" ca="1" si="81"/>
        <v>#NAME?</v>
      </c>
      <c r="I289" s="65" t="e">
        <f t="shared" ca="1" si="82"/>
        <v>#NAME?</v>
      </c>
      <c r="J289" s="66" t="e">
        <f t="shared" ca="1" si="83"/>
        <v>#NAME?</v>
      </c>
      <c r="K289" s="67" t="e">
        <f t="shared" ca="1" si="73"/>
        <v>#NAME?</v>
      </c>
      <c r="L289" s="66" t="e">
        <f t="shared" ca="1" si="84"/>
        <v>#NAME?</v>
      </c>
      <c r="M289" s="67" t="e">
        <f t="shared" ca="1" si="85"/>
        <v>#NAME?</v>
      </c>
      <c r="N289" s="65" t="e">
        <f t="shared" ca="1" si="86"/>
        <v>#NAME?</v>
      </c>
      <c r="O289" s="65" t="e">
        <f t="shared" ca="1" si="87"/>
        <v>#NAME?</v>
      </c>
      <c r="P289" s="67" t="e">
        <f t="shared" ca="1" si="74"/>
        <v>#NAME?</v>
      </c>
      <c r="Q289" s="65" t="e">
        <f t="shared" ca="1" si="88"/>
        <v>#NAME?</v>
      </c>
      <c r="R289" s="67" t="e">
        <f t="shared" ca="1" si="75"/>
        <v>#NAME?</v>
      </c>
      <c r="S289" s="65" t="e">
        <f t="shared" ca="1" si="76"/>
        <v>#NAME?</v>
      </c>
    </row>
    <row r="290" spans="1:19" s="60" customFormat="1" ht="10.5">
      <c r="A290" s="134">
        <v>276</v>
      </c>
      <c r="B290" s="64">
        <f t="shared" si="89"/>
        <v>0</v>
      </c>
      <c r="C290" s="62">
        <f t="shared" si="77"/>
        <v>0</v>
      </c>
      <c r="D290" s="62">
        <f t="shared" si="90"/>
        <v>0</v>
      </c>
      <c r="E290" s="62">
        <f t="shared" si="78"/>
        <v>0</v>
      </c>
      <c r="F290" s="62">
        <f t="shared" si="79"/>
        <v>0</v>
      </c>
      <c r="G290" s="63" t="e">
        <f t="shared" ca="1" si="80"/>
        <v>#NAME?</v>
      </c>
      <c r="H290" s="64" t="e">
        <f t="shared" ca="1" si="81"/>
        <v>#NAME?</v>
      </c>
      <c r="I290" s="65" t="e">
        <f t="shared" ca="1" si="82"/>
        <v>#NAME?</v>
      </c>
      <c r="J290" s="66" t="e">
        <f t="shared" ca="1" si="83"/>
        <v>#NAME?</v>
      </c>
      <c r="K290" s="67" t="e">
        <f t="shared" ca="1" si="73"/>
        <v>#NAME?</v>
      </c>
      <c r="L290" s="66" t="e">
        <f t="shared" ca="1" si="84"/>
        <v>#NAME?</v>
      </c>
      <c r="M290" s="67" t="e">
        <f t="shared" ca="1" si="85"/>
        <v>#NAME?</v>
      </c>
      <c r="N290" s="65" t="e">
        <f t="shared" ca="1" si="86"/>
        <v>#NAME?</v>
      </c>
      <c r="O290" s="65" t="e">
        <f t="shared" ca="1" si="87"/>
        <v>#NAME?</v>
      </c>
      <c r="P290" s="67" t="e">
        <f t="shared" ca="1" si="74"/>
        <v>#NAME?</v>
      </c>
      <c r="Q290" s="65" t="e">
        <f t="shared" ca="1" si="88"/>
        <v>#NAME?</v>
      </c>
      <c r="R290" s="67" t="e">
        <f t="shared" ca="1" si="75"/>
        <v>#NAME?</v>
      </c>
      <c r="S290" s="65" t="e">
        <f t="shared" ca="1" si="76"/>
        <v>#NAME?</v>
      </c>
    </row>
    <row r="291" spans="1:19" s="60" customFormat="1" ht="10.5">
      <c r="A291" s="134">
        <v>277</v>
      </c>
      <c r="B291" s="64">
        <f t="shared" si="89"/>
        <v>0</v>
      </c>
      <c r="C291" s="62">
        <f t="shared" si="77"/>
        <v>0</v>
      </c>
      <c r="D291" s="62">
        <f t="shared" si="90"/>
        <v>0</v>
      </c>
      <c r="E291" s="62">
        <f t="shared" si="78"/>
        <v>0</v>
      </c>
      <c r="F291" s="62">
        <f t="shared" si="79"/>
        <v>0</v>
      </c>
      <c r="G291" s="63" t="e">
        <f t="shared" ca="1" si="80"/>
        <v>#NAME?</v>
      </c>
      <c r="H291" s="64" t="e">
        <f t="shared" ca="1" si="81"/>
        <v>#NAME?</v>
      </c>
      <c r="I291" s="65" t="e">
        <f t="shared" ca="1" si="82"/>
        <v>#NAME?</v>
      </c>
      <c r="J291" s="66" t="e">
        <f t="shared" ca="1" si="83"/>
        <v>#NAME?</v>
      </c>
      <c r="K291" s="67" t="e">
        <f t="shared" ca="1" si="73"/>
        <v>#NAME?</v>
      </c>
      <c r="L291" s="66" t="e">
        <f t="shared" ca="1" si="84"/>
        <v>#NAME?</v>
      </c>
      <c r="M291" s="67" t="e">
        <f t="shared" ca="1" si="85"/>
        <v>#NAME?</v>
      </c>
      <c r="N291" s="65" t="e">
        <f t="shared" ca="1" si="86"/>
        <v>#NAME?</v>
      </c>
      <c r="O291" s="65" t="e">
        <f t="shared" ca="1" si="87"/>
        <v>#NAME?</v>
      </c>
      <c r="P291" s="67" t="e">
        <f t="shared" ca="1" si="74"/>
        <v>#NAME?</v>
      </c>
      <c r="Q291" s="65" t="e">
        <f t="shared" ca="1" si="88"/>
        <v>#NAME?</v>
      </c>
      <c r="R291" s="67" t="e">
        <f t="shared" ca="1" si="75"/>
        <v>#NAME?</v>
      </c>
      <c r="S291" s="65" t="e">
        <f t="shared" ca="1" si="76"/>
        <v>#NAME?</v>
      </c>
    </row>
    <row r="292" spans="1:19" s="60" customFormat="1" ht="10.5">
      <c r="A292" s="134">
        <v>278</v>
      </c>
      <c r="B292" s="64">
        <f t="shared" si="89"/>
        <v>0</v>
      </c>
      <c r="C292" s="62">
        <f t="shared" si="77"/>
        <v>0</v>
      </c>
      <c r="D292" s="62">
        <f t="shared" si="90"/>
        <v>0</v>
      </c>
      <c r="E292" s="62">
        <f t="shared" si="78"/>
        <v>0</v>
      </c>
      <c r="F292" s="62">
        <f t="shared" si="79"/>
        <v>0</v>
      </c>
      <c r="G292" s="63" t="e">
        <f t="shared" ca="1" si="80"/>
        <v>#NAME?</v>
      </c>
      <c r="H292" s="64" t="e">
        <f t="shared" ca="1" si="81"/>
        <v>#NAME?</v>
      </c>
      <c r="I292" s="65" t="e">
        <f t="shared" ca="1" si="82"/>
        <v>#NAME?</v>
      </c>
      <c r="J292" s="66" t="e">
        <f t="shared" ca="1" si="83"/>
        <v>#NAME?</v>
      </c>
      <c r="K292" s="67" t="e">
        <f t="shared" ca="1" si="73"/>
        <v>#NAME?</v>
      </c>
      <c r="L292" s="66" t="e">
        <f t="shared" ca="1" si="84"/>
        <v>#NAME?</v>
      </c>
      <c r="M292" s="67" t="e">
        <f t="shared" ca="1" si="85"/>
        <v>#NAME?</v>
      </c>
      <c r="N292" s="65" t="e">
        <f t="shared" ca="1" si="86"/>
        <v>#NAME?</v>
      </c>
      <c r="O292" s="65" t="e">
        <f t="shared" ca="1" si="87"/>
        <v>#NAME?</v>
      </c>
      <c r="P292" s="67" t="e">
        <f t="shared" ca="1" si="74"/>
        <v>#NAME?</v>
      </c>
      <c r="Q292" s="65" t="e">
        <f t="shared" ca="1" si="88"/>
        <v>#NAME?</v>
      </c>
      <c r="R292" s="67" t="e">
        <f t="shared" ca="1" si="75"/>
        <v>#NAME?</v>
      </c>
      <c r="S292" s="65" t="e">
        <f t="shared" ca="1" si="76"/>
        <v>#NAME?</v>
      </c>
    </row>
    <row r="293" spans="1:19" s="60" customFormat="1" ht="10.5">
      <c r="A293" s="134">
        <v>279</v>
      </c>
      <c r="B293" s="64">
        <f t="shared" si="89"/>
        <v>0</v>
      </c>
      <c r="C293" s="62">
        <f t="shared" si="77"/>
        <v>0</v>
      </c>
      <c r="D293" s="62">
        <f t="shared" si="90"/>
        <v>0</v>
      </c>
      <c r="E293" s="62">
        <f t="shared" si="78"/>
        <v>0</v>
      </c>
      <c r="F293" s="62">
        <f t="shared" si="79"/>
        <v>0</v>
      </c>
      <c r="G293" s="63" t="e">
        <f t="shared" ca="1" si="80"/>
        <v>#NAME?</v>
      </c>
      <c r="H293" s="64" t="e">
        <f t="shared" ca="1" si="81"/>
        <v>#NAME?</v>
      </c>
      <c r="I293" s="65" t="e">
        <f t="shared" ca="1" si="82"/>
        <v>#NAME?</v>
      </c>
      <c r="J293" s="66" t="e">
        <f t="shared" ca="1" si="83"/>
        <v>#NAME?</v>
      </c>
      <c r="K293" s="67" t="e">
        <f t="shared" ca="1" si="73"/>
        <v>#NAME?</v>
      </c>
      <c r="L293" s="66" t="e">
        <f t="shared" ca="1" si="84"/>
        <v>#NAME?</v>
      </c>
      <c r="M293" s="67" t="e">
        <f t="shared" ca="1" si="85"/>
        <v>#NAME?</v>
      </c>
      <c r="N293" s="65" t="e">
        <f t="shared" ca="1" si="86"/>
        <v>#NAME?</v>
      </c>
      <c r="O293" s="65" t="e">
        <f t="shared" ca="1" si="87"/>
        <v>#NAME?</v>
      </c>
      <c r="P293" s="67" t="e">
        <f t="shared" ca="1" si="74"/>
        <v>#NAME?</v>
      </c>
      <c r="Q293" s="65" t="e">
        <f t="shared" ca="1" si="88"/>
        <v>#NAME?</v>
      </c>
      <c r="R293" s="67" t="e">
        <f t="shared" ca="1" si="75"/>
        <v>#NAME?</v>
      </c>
      <c r="S293" s="65" t="e">
        <f t="shared" ca="1" si="76"/>
        <v>#NAME?</v>
      </c>
    </row>
    <row r="294" spans="1:19" s="60" customFormat="1" ht="10.5">
      <c r="A294" s="134">
        <v>280</v>
      </c>
      <c r="B294" s="64">
        <f t="shared" si="89"/>
        <v>0</v>
      </c>
      <c r="C294" s="62">
        <f t="shared" si="77"/>
        <v>0</v>
      </c>
      <c r="D294" s="62">
        <f t="shared" si="90"/>
        <v>0</v>
      </c>
      <c r="E294" s="62">
        <f t="shared" si="78"/>
        <v>0</v>
      </c>
      <c r="F294" s="62">
        <f t="shared" si="79"/>
        <v>0</v>
      </c>
      <c r="G294" s="63" t="e">
        <f t="shared" ca="1" si="80"/>
        <v>#NAME?</v>
      </c>
      <c r="H294" s="64" t="e">
        <f t="shared" ca="1" si="81"/>
        <v>#NAME?</v>
      </c>
      <c r="I294" s="65" t="e">
        <f t="shared" ca="1" si="82"/>
        <v>#NAME?</v>
      </c>
      <c r="J294" s="66" t="e">
        <f t="shared" ca="1" si="83"/>
        <v>#NAME?</v>
      </c>
      <c r="K294" s="67" t="e">
        <f t="shared" ca="1" si="73"/>
        <v>#NAME?</v>
      </c>
      <c r="L294" s="66" t="e">
        <f t="shared" ca="1" si="84"/>
        <v>#NAME?</v>
      </c>
      <c r="M294" s="67" t="e">
        <f t="shared" ca="1" si="85"/>
        <v>#NAME?</v>
      </c>
      <c r="N294" s="65" t="e">
        <f t="shared" ca="1" si="86"/>
        <v>#NAME?</v>
      </c>
      <c r="O294" s="65" t="e">
        <f t="shared" ca="1" si="87"/>
        <v>#NAME?</v>
      </c>
      <c r="P294" s="67" t="e">
        <f t="shared" ca="1" si="74"/>
        <v>#NAME?</v>
      </c>
      <c r="Q294" s="65" t="e">
        <f t="shared" ca="1" si="88"/>
        <v>#NAME?</v>
      </c>
      <c r="R294" s="67" t="e">
        <f t="shared" ca="1" si="75"/>
        <v>#NAME?</v>
      </c>
      <c r="S294" s="65" t="e">
        <f t="shared" ca="1" si="76"/>
        <v>#NAME?</v>
      </c>
    </row>
    <row r="295" spans="1:19" s="60" customFormat="1" ht="10.5">
      <c r="A295" s="134">
        <v>281</v>
      </c>
      <c r="B295" s="64">
        <f t="shared" si="89"/>
        <v>0</v>
      </c>
      <c r="C295" s="62">
        <f t="shared" si="77"/>
        <v>0</v>
      </c>
      <c r="D295" s="62">
        <f t="shared" si="90"/>
        <v>0</v>
      </c>
      <c r="E295" s="62">
        <f t="shared" si="78"/>
        <v>0</v>
      </c>
      <c r="F295" s="62">
        <f t="shared" si="79"/>
        <v>0</v>
      </c>
      <c r="G295" s="63" t="e">
        <f t="shared" ca="1" si="80"/>
        <v>#NAME?</v>
      </c>
      <c r="H295" s="64" t="e">
        <f t="shared" ca="1" si="81"/>
        <v>#NAME?</v>
      </c>
      <c r="I295" s="65" t="e">
        <f t="shared" ca="1" si="82"/>
        <v>#NAME?</v>
      </c>
      <c r="J295" s="66" t="e">
        <f t="shared" ca="1" si="83"/>
        <v>#NAME?</v>
      </c>
      <c r="K295" s="67" t="e">
        <f t="shared" ca="1" si="73"/>
        <v>#NAME?</v>
      </c>
      <c r="L295" s="66" t="e">
        <f t="shared" ca="1" si="84"/>
        <v>#NAME?</v>
      </c>
      <c r="M295" s="67" t="e">
        <f t="shared" ca="1" si="85"/>
        <v>#NAME?</v>
      </c>
      <c r="N295" s="65" t="e">
        <f t="shared" ca="1" si="86"/>
        <v>#NAME?</v>
      </c>
      <c r="O295" s="65" t="e">
        <f t="shared" ca="1" si="87"/>
        <v>#NAME?</v>
      </c>
      <c r="P295" s="67" t="e">
        <f t="shared" ca="1" si="74"/>
        <v>#NAME?</v>
      </c>
      <c r="Q295" s="65" t="e">
        <f t="shared" ca="1" si="88"/>
        <v>#NAME?</v>
      </c>
      <c r="R295" s="67" t="e">
        <f t="shared" ca="1" si="75"/>
        <v>#NAME?</v>
      </c>
      <c r="S295" s="65" t="e">
        <f t="shared" ca="1" si="76"/>
        <v>#NAME?</v>
      </c>
    </row>
    <row r="296" spans="1:19" s="60" customFormat="1" ht="10.5">
      <c r="A296" s="134">
        <v>282</v>
      </c>
      <c r="B296" s="64">
        <f t="shared" si="89"/>
        <v>0</v>
      </c>
      <c r="C296" s="62">
        <f t="shared" si="77"/>
        <v>0</v>
      </c>
      <c r="D296" s="62">
        <f t="shared" si="90"/>
        <v>0</v>
      </c>
      <c r="E296" s="62">
        <f t="shared" si="78"/>
        <v>0</v>
      </c>
      <c r="F296" s="62">
        <f t="shared" si="79"/>
        <v>0</v>
      </c>
      <c r="G296" s="63" t="e">
        <f t="shared" ca="1" si="80"/>
        <v>#NAME?</v>
      </c>
      <c r="H296" s="64" t="e">
        <f t="shared" ca="1" si="81"/>
        <v>#NAME?</v>
      </c>
      <c r="I296" s="65" t="e">
        <f t="shared" ca="1" si="82"/>
        <v>#NAME?</v>
      </c>
      <c r="J296" s="66" t="e">
        <f t="shared" ca="1" si="83"/>
        <v>#NAME?</v>
      </c>
      <c r="K296" s="67" t="e">
        <f t="shared" ca="1" si="73"/>
        <v>#NAME?</v>
      </c>
      <c r="L296" s="66" t="e">
        <f t="shared" ca="1" si="84"/>
        <v>#NAME?</v>
      </c>
      <c r="M296" s="67" t="e">
        <f t="shared" ca="1" si="85"/>
        <v>#NAME?</v>
      </c>
      <c r="N296" s="65" t="e">
        <f t="shared" ca="1" si="86"/>
        <v>#NAME?</v>
      </c>
      <c r="O296" s="65" t="e">
        <f t="shared" ca="1" si="87"/>
        <v>#NAME?</v>
      </c>
      <c r="P296" s="67" t="e">
        <f t="shared" ca="1" si="74"/>
        <v>#NAME?</v>
      </c>
      <c r="Q296" s="65" t="e">
        <f t="shared" ca="1" si="88"/>
        <v>#NAME?</v>
      </c>
      <c r="R296" s="67" t="e">
        <f t="shared" ca="1" si="75"/>
        <v>#NAME?</v>
      </c>
      <c r="S296" s="65" t="e">
        <f t="shared" ca="1" si="76"/>
        <v>#NAME?</v>
      </c>
    </row>
    <row r="297" spans="1:19" s="60" customFormat="1" ht="10.5">
      <c r="A297" s="134">
        <v>283</v>
      </c>
      <c r="B297" s="64">
        <f t="shared" si="89"/>
        <v>0</v>
      </c>
      <c r="C297" s="62">
        <f t="shared" si="77"/>
        <v>0</v>
      </c>
      <c r="D297" s="62">
        <f t="shared" si="90"/>
        <v>0</v>
      </c>
      <c r="E297" s="62">
        <f t="shared" si="78"/>
        <v>0</v>
      </c>
      <c r="F297" s="62">
        <f t="shared" si="79"/>
        <v>0</v>
      </c>
      <c r="G297" s="63" t="e">
        <f t="shared" ca="1" si="80"/>
        <v>#NAME?</v>
      </c>
      <c r="H297" s="64" t="e">
        <f t="shared" ca="1" si="81"/>
        <v>#NAME?</v>
      </c>
      <c r="I297" s="65" t="e">
        <f t="shared" ca="1" si="82"/>
        <v>#NAME?</v>
      </c>
      <c r="J297" s="66" t="e">
        <f t="shared" ca="1" si="83"/>
        <v>#NAME?</v>
      </c>
      <c r="K297" s="67" t="e">
        <f t="shared" ca="1" si="73"/>
        <v>#NAME?</v>
      </c>
      <c r="L297" s="66" t="e">
        <f t="shared" ca="1" si="84"/>
        <v>#NAME?</v>
      </c>
      <c r="M297" s="67" t="e">
        <f t="shared" ca="1" si="85"/>
        <v>#NAME?</v>
      </c>
      <c r="N297" s="65" t="e">
        <f t="shared" ca="1" si="86"/>
        <v>#NAME?</v>
      </c>
      <c r="O297" s="65" t="e">
        <f t="shared" ca="1" si="87"/>
        <v>#NAME?</v>
      </c>
      <c r="P297" s="67" t="e">
        <f t="shared" ca="1" si="74"/>
        <v>#NAME?</v>
      </c>
      <c r="Q297" s="65" t="e">
        <f t="shared" ca="1" si="88"/>
        <v>#NAME?</v>
      </c>
      <c r="R297" s="67" t="e">
        <f t="shared" ca="1" si="75"/>
        <v>#NAME?</v>
      </c>
      <c r="S297" s="65" t="e">
        <f t="shared" ca="1" si="76"/>
        <v>#NAME?</v>
      </c>
    </row>
    <row r="298" spans="1:19" s="60" customFormat="1" ht="10.5">
      <c r="A298" s="134">
        <v>284</v>
      </c>
      <c r="B298" s="64">
        <f t="shared" si="89"/>
        <v>0</v>
      </c>
      <c r="C298" s="62">
        <f t="shared" si="77"/>
        <v>0</v>
      </c>
      <c r="D298" s="62">
        <f t="shared" si="90"/>
        <v>0</v>
      </c>
      <c r="E298" s="62">
        <f t="shared" si="78"/>
        <v>0</v>
      </c>
      <c r="F298" s="62">
        <f t="shared" si="79"/>
        <v>0</v>
      </c>
      <c r="G298" s="63" t="e">
        <f t="shared" ca="1" si="80"/>
        <v>#NAME?</v>
      </c>
      <c r="H298" s="64" t="e">
        <f t="shared" ca="1" si="81"/>
        <v>#NAME?</v>
      </c>
      <c r="I298" s="65" t="e">
        <f t="shared" ca="1" si="82"/>
        <v>#NAME?</v>
      </c>
      <c r="J298" s="66" t="e">
        <f t="shared" ca="1" si="83"/>
        <v>#NAME?</v>
      </c>
      <c r="K298" s="67" t="e">
        <f t="shared" ca="1" si="73"/>
        <v>#NAME?</v>
      </c>
      <c r="L298" s="66" t="e">
        <f t="shared" ca="1" si="84"/>
        <v>#NAME?</v>
      </c>
      <c r="M298" s="67" t="e">
        <f t="shared" ca="1" si="85"/>
        <v>#NAME?</v>
      </c>
      <c r="N298" s="65" t="e">
        <f t="shared" ca="1" si="86"/>
        <v>#NAME?</v>
      </c>
      <c r="O298" s="65" t="e">
        <f t="shared" ca="1" si="87"/>
        <v>#NAME?</v>
      </c>
      <c r="P298" s="67" t="e">
        <f t="shared" ca="1" si="74"/>
        <v>#NAME?</v>
      </c>
      <c r="Q298" s="65" t="e">
        <f t="shared" ca="1" si="88"/>
        <v>#NAME?</v>
      </c>
      <c r="R298" s="67" t="e">
        <f t="shared" ca="1" si="75"/>
        <v>#NAME?</v>
      </c>
      <c r="S298" s="65" t="e">
        <f t="shared" ca="1" si="76"/>
        <v>#NAME?</v>
      </c>
    </row>
    <row r="299" spans="1:19" s="60" customFormat="1" ht="10.5">
      <c r="A299" s="134">
        <v>285</v>
      </c>
      <c r="B299" s="64">
        <f t="shared" si="89"/>
        <v>0</v>
      </c>
      <c r="C299" s="62">
        <f t="shared" si="77"/>
        <v>0</v>
      </c>
      <c r="D299" s="62">
        <f t="shared" si="90"/>
        <v>0</v>
      </c>
      <c r="E299" s="62">
        <f t="shared" si="78"/>
        <v>0</v>
      </c>
      <c r="F299" s="62">
        <f t="shared" si="79"/>
        <v>0</v>
      </c>
      <c r="G299" s="63" t="e">
        <f t="shared" ca="1" si="80"/>
        <v>#NAME?</v>
      </c>
      <c r="H299" s="64" t="e">
        <f t="shared" ca="1" si="81"/>
        <v>#NAME?</v>
      </c>
      <c r="I299" s="65" t="e">
        <f t="shared" ca="1" si="82"/>
        <v>#NAME?</v>
      </c>
      <c r="J299" s="66" t="e">
        <f t="shared" ca="1" si="83"/>
        <v>#NAME?</v>
      </c>
      <c r="K299" s="67" t="e">
        <f t="shared" ca="1" si="73"/>
        <v>#NAME?</v>
      </c>
      <c r="L299" s="66" t="e">
        <f t="shared" ca="1" si="84"/>
        <v>#NAME?</v>
      </c>
      <c r="M299" s="67" t="e">
        <f t="shared" ca="1" si="85"/>
        <v>#NAME?</v>
      </c>
      <c r="N299" s="65" t="e">
        <f t="shared" ca="1" si="86"/>
        <v>#NAME?</v>
      </c>
      <c r="O299" s="65" t="e">
        <f t="shared" ca="1" si="87"/>
        <v>#NAME?</v>
      </c>
      <c r="P299" s="67" t="e">
        <f t="shared" ca="1" si="74"/>
        <v>#NAME?</v>
      </c>
      <c r="Q299" s="65" t="e">
        <f t="shared" ca="1" si="88"/>
        <v>#NAME?</v>
      </c>
      <c r="R299" s="67" t="e">
        <f t="shared" ca="1" si="75"/>
        <v>#NAME?</v>
      </c>
      <c r="S299" s="65" t="e">
        <f t="shared" ca="1" si="76"/>
        <v>#NAME?</v>
      </c>
    </row>
    <row r="300" spans="1:19" s="60" customFormat="1" ht="10.5">
      <c r="A300" s="134">
        <v>286</v>
      </c>
      <c r="B300" s="64">
        <f t="shared" si="89"/>
        <v>0</v>
      </c>
      <c r="C300" s="62">
        <f t="shared" si="77"/>
        <v>0</v>
      </c>
      <c r="D300" s="62">
        <f t="shared" si="90"/>
        <v>0</v>
      </c>
      <c r="E300" s="62">
        <f t="shared" si="78"/>
        <v>0</v>
      </c>
      <c r="F300" s="62">
        <f t="shared" si="79"/>
        <v>0</v>
      </c>
      <c r="G300" s="63" t="e">
        <f t="shared" ca="1" si="80"/>
        <v>#NAME?</v>
      </c>
      <c r="H300" s="64" t="e">
        <f t="shared" ca="1" si="81"/>
        <v>#NAME?</v>
      </c>
      <c r="I300" s="65" t="e">
        <f t="shared" ca="1" si="82"/>
        <v>#NAME?</v>
      </c>
      <c r="J300" s="66" t="e">
        <f t="shared" ca="1" si="83"/>
        <v>#NAME?</v>
      </c>
      <c r="K300" s="67" t="e">
        <f t="shared" ca="1" si="73"/>
        <v>#NAME?</v>
      </c>
      <c r="L300" s="66" t="e">
        <f t="shared" ca="1" si="84"/>
        <v>#NAME?</v>
      </c>
      <c r="M300" s="67" t="e">
        <f t="shared" ca="1" si="85"/>
        <v>#NAME?</v>
      </c>
      <c r="N300" s="65" t="e">
        <f t="shared" ca="1" si="86"/>
        <v>#NAME?</v>
      </c>
      <c r="O300" s="65" t="e">
        <f t="shared" ca="1" si="87"/>
        <v>#NAME?</v>
      </c>
      <c r="P300" s="67" t="e">
        <f t="shared" ca="1" si="74"/>
        <v>#NAME?</v>
      </c>
      <c r="Q300" s="65" t="e">
        <f t="shared" ca="1" si="88"/>
        <v>#NAME?</v>
      </c>
      <c r="R300" s="67" t="e">
        <f t="shared" ca="1" si="75"/>
        <v>#NAME?</v>
      </c>
      <c r="S300" s="65" t="e">
        <f t="shared" ca="1" si="76"/>
        <v>#NAME?</v>
      </c>
    </row>
    <row r="301" spans="1:19" s="60" customFormat="1" ht="10.5">
      <c r="A301" s="134">
        <v>287</v>
      </c>
      <c r="B301" s="64">
        <f t="shared" si="89"/>
        <v>0</v>
      </c>
      <c r="C301" s="62">
        <f t="shared" si="77"/>
        <v>0</v>
      </c>
      <c r="D301" s="62">
        <f t="shared" si="90"/>
        <v>0</v>
      </c>
      <c r="E301" s="62">
        <f t="shared" si="78"/>
        <v>0</v>
      </c>
      <c r="F301" s="62">
        <f t="shared" si="79"/>
        <v>0</v>
      </c>
      <c r="G301" s="63" t="e">
        <f t="shared" ca="1" si="80"/>
        <v>#NAME?</v>
      </c>
      <c r="H301" s="64" t="e">
        <f t="shared" ca="1" si="81"/>
        <v>#NAME?</v>
      </c>
      <c r="I301" s="65" t="e">
        <f t="shared" ca="1" si="82"/>
        <v>#NAME?</v>
      </c>
      <c r="J301" s="66" t="e">
        <f t="shared" ca="1" si="83"/>
        <v>#NAME?</v>
      </c>
      <c r="K301" s="67" t="e">
        <f t="shared" ca="1" si="73"/>
        <v>#NAME?</v>
      </c>
      <c r="L301" s="66" t="e">
        <f t="shared" ca="1" si="84"/>
        <v>#NAME?</v>
      </c>
      <c r="M301" s="67" t="e">
        <f t="shared" ca="1" si="85"/>
        <v>#NAME?</v>
      </c>
      <c r="N301" s="65" t="e">
        <f t="shared" ca="1" si="86"/>
        <v>#NAME?</v>
      </c>
      <c r="O301" s="65" t="e">
        <f t="shared" ca="1" si="87"/>
        <v>#NAME?</v>
      </c>
      <c r="P301" s="67" t="e">
        <f t="shared" ca="1" si="74"/>
        <v>#NAME?</v>
      </c>
      <c r="Q301" s="65" t="e">
        <f t="shared" ca="1" si="88"/>
        <v>#NAME?</v>
      </c>
      <c r="R301" s="67" t="e">
        <f t="shared" ca="1" si="75"/>
        <v>#NAME?</v>
      </c>
      <c r="S301" s="65" t="e">
        <f t="shared" ca="1" si="76"/>
        <v>#NAME?</v>
      </c>
    </row>
    <row r="302" spans="1:19" s="60" customFormat="1" ht="10.5">
      <c r="A302" s="134">
        <v>288</v>
      </c>
      <c r="B302" s="64">
        <f t="shared" si="89"/>
        <v>0</v>
      </c>
      <c r="C302" s="62">
        <f t="shared" si="77"/>
        <v>0</v>
      </c>
      <c r="D302" s="62">
        <f t="shared" si="90"/>
        <v>0</v>
      </c>
      <c r="E302" s="62">
        <f t="shared" si="78"/>
        <v>0</v>
      </c>
      <c r="F302" s="62">
        <f t="shared" si="79"/>
        <v>0</v>
      </c>
      <c r="G302" s="63" t="e">
        <f t="shared" ca="1" si="80"/>
        <v>#NAME?</v>
      </c>
      <c r="H302" s="64" t="e">
        <f t="shared" ca="1" si="81"/>
        <v>#NAME?</v>
      </c>
      <c r="I302" s="65" t="e">
        <f t="shared" ca="1" si="82"/>
        <v>#NAME?</v>
      </c>
      <c r="J302" s="66" t="e">
        <f t="shared" ca="1" si="83"/>
        <v>#NAME?</v>
      </c>
      <c r="K302" s="67" t="e">
        <f t="shared" ca="1" si="73"/>
        <v>#NAME?</v>
      </c>
      <c r="L302" s="66" t="e">
        <f t="shared" ca="1" si="84"/>
        <v>#NAME?</v>
      </c>
      <c r="M302" s="67" t="e">
        <f t="shared" ca="1" si="85"/>
        <v>#NAME?</v>
      </c>
      <c r="N302" s="65" t="e">
        <f t="shared" ca="1" si="86"/>
        <v>#NAME?</v>
      </c>
      <c r="O302" s="65" t="e">
        <f t="shared" ca="1" si="87"/>
        <v>#NAME?</v>
      </c>
      <c r="P302" s="67" t="e">
        <f t="shared" ca="1" si="74"/>
        <v>#NAME?</v>
      </c>
      <c r="Q302" s="65" t="e">
        <f t="shared" ca="1" si="88"/>
        <v>#NAME?</v>
      </c>
      <c r="R302" s="67" t="e">
        <f t="shared" ca="1" si="75"/>
        <v>#NAME?</v>
      </c>
      <c r="S302" s="65" t="e">
        <f t="shared" ca="1" si="76"/>
        <v>#NAME?</v>
      </c>
    </row>
    <row r="303" spans="1:19" s="60" customFormat="1" ht="10.5">
      <c r="A303" s="134">
        <v>289</v>
      </c>
      <c r="B303" s="64">
        <f t="shared" si="89"/>
        <v>0</v>
      </c>
      <c r="C303" s="62">
        <f t="shared" si="77"/>
        <v>0</v>
      </c>
      <c r="D303" s="62">
        <f t="shared" si="90"/>
        <v>0</v>
      </c>
      <c r="E303" s="62">
        <f t="shared" si="78"/>
        <v>0</v>
      </c>
      <c r="F303" s="62">
        <f t="shared" si="79"/>
        <v>0</v>
      </c>
      <c r="G303" s="63" t="e">
        <f t="shared" ca="1" si="80"/>
        <v>#NAME?</v>
      </c>
      <c r="H303" s="64" t="e">
        <f t="shared" ca="1" si="81"/>
        <v>#NAME?</v>
      </c>
      <c r="I303" s="65" t="e">
        <f t="shared" ca="1" si="82"/>
        <v>#NAME?</v>
      </c>
      <c r="J303" s="66" t="e">
        <f t="shared" ca="1" si="83"/>
        <v>#NAME?</v>
      </c>
      <c r="K303" s="67" t="e">
        <f t="shared" ca="1" si="73"/>
        <v>#NAME?</v>
      </c>
      <c r="L303" s="66" t="e">
        <f t="shared" ca="1" si="84"/>
        <v>#NAME?</v>
      </c>
      <c r="M303" s="67" t="e">
        <f t="shared" ca="1" si="85"/>
        <v>#NAME?</v>
      </c>
      <c r="N303" s="65" t="e">
        <f t="shared" ca="1" si="86"/>
        <v>#NAME?</v>
      </c>
      <c r="O303" s="65" t="e">
        <f t="shared" ca="1" si="87"/>
        <v>#NAME?</v>
      </c>
      <c r="P303" s="67" t="e">
        <f t="shared" ca="1" si="74"/>
        <v>#NAME?</v>
      </c>
      <c r="Q303" s="65" t="e">
        <f t="shared" ca="1" si="88"/>
        <v>#NAME?</v>
      </c>
      <c r="R303" s="67" t="e">
        <f t="shared" ca="1" si="75"/>
        <v>#NAME?</v>
      </c>
      <c r="S303" s="65" t="e">
        <f t="shared" ca="1" si="76"/>
        <v>#NAME?</v>
      </c>
    </row>
    <row r="304" spans="1:19" s="60" customFormat="1" ht="10.5">
      <c r="A304" s="134">
        <v>290</v>
      </c>
      <c r="B304" s="64">
        <f t="shared" si="89"/>
        <v>0</v>
      </c>
      <c r="C304" s="62">
        <f t="shared" si="77"/>
        <v>0</v>
      </c>
      <c r="D304" s="62">
        <f t="shared" si="90"/>
        <v>0</v>
      </c>
      <c r="E304" s="62">
        <f t="shared" si="78"/>
        <v>0</v>
      </c>
      <c r="F304" s="62">
        <f t="shared" si="79"/>
        <v>0</v>
      </c>
      <c r="G304" s="63" t="e">
        <f t="shared" ca="1" si="80"/>
        <v>#NAME?</v>
      </c>
      <c r="H304" s="64" t="e">
        <f t="shared" ca="1" si="81"/>
        <v>#NAME?</v>
      </c>
      <c r="I304" s="65" t="e">
        <f t="shared" ca="1" si="82"/>
        <v>#NAME?</v>
      </c>
      <c r="J304" s="66" t="e">
        <f t="shared" ca="1" si="83"/>
        <v>#NAME?</v>
      </c>
      <c r="K304" s="67" t="e">
        <f t="shared" ca="1" si="73"/>
        <v>#NAME?</v>
      </c>
      <c r="L304" s="66" t="e">
        <f t="shared" ca="1" si="84"/>
        <v>#NAME?</v>
      </c>
      <c r="M304" s="67" t="e">
        <f t="shared" ca="1" si="85"/>
        <v>#NAME?</v>
      </c>
      <c r="N304" s="65" t="e">
        <f t="shared" ca="1" si="86"/>
        <v>#NAME?</v>
      </c>
      <c r="O304" s="65" t="e">
        <f t="shared" ca="1" si="87"/>
        <v>#NAME?</v>
      </c>
      <c r="P304" s="67" t="e">
        <f t="shared" ca="1" si="74"/>
        <v>#NAME?</v>
      </c>
      <c r="Q304" s="65" t="e">
        <f t="shared" ca="1" si="88"/>
        <v>#NAME?</v>
      </c>
      <c r="R304" s="67" t="e">
        <f t="shared" ca="1" si="75"/>
        <v>#NAME?</v>
      </c>
      <c r="S304" s="65" t="e">
        <f t="shared" ca="1" si="76"/>
        <v>#NAME?</v>
      </c>
    </row>
    <row r="305" spans="1:19" s="60" customFormat="1" ht="10.5">
      <c r="A305" s="134">
        <v>291</v>
      </c>
      <c r="B305" s="64">
        <f t="shared" si="89"/>
        <v>0</v>
      </c>
      <c r="C305" s="62">
        <f t="shared" si="77"/>
        <v>0</v>
      </c>
      <c r="D305" s="62">
        <f t="shared" si="90"/>
        <v>0</v>
      </c>
      <c r="E305" s="62">
        <f t="shared" si="78"/>
        <v>0</v>
      </c>
      <c r="F305" s="62">
        <f t="shared" si="79"/>
        <v>0</v>
      </c>
      <c r="G305" s="63" t="e">
        <f t="shared" ca="1" si="80"/>
        <v>#NAME?</v>
      </c>
      <c r="H305" s="64" t="e">
        <f t="shared" ca="1" si="81"/>
        <v>#NAME?</v>
      </c>
      <c r="I305" s="65" t="e">
        <f t="shared" ca="1" si="82"/>
        <v>#NAME?</v>
      </c>
      <c r="J305" s="66" t="e">
        <f t="shared" ca="1" si="83"/>
        <v>#NAME?</v>
      </c>
      <c r="K305" s="67" t="e">
        <f t="shared" ca="1" si="73"/>
        <v>#NAME?</v>
      </c>
      <c r="L305" s="66" t="e">
        <f t="shared" ca="1" si="84"/>
        <v>#NAME?</v>
      </c>
      <c r="M305" s="67" t="e">
        <f t="shared" ca="1" si="85"/>
        <v>#NAME?</v>
      </c>
      <c r="N305" s="65" t="e">
        <f t="shared" ca="1" si="86"/>
        <v>#NAME?</v>
      </c>
      <c r="O305" s="65" t="e">
        <f t="shared" ca="1" si="87"/>
        <v>#NAME?</v>
      </c>
      <c r="P305" s="67" t="e">
        <f t="shared" ca="1" si="74"/>
        <v>#NAME?</v>
      </c>
      <c r="Q305" s="65" t="e">
        <f t="shared" ca="1" si="88"/>
        <v>#NAME?</v>
      </c>
      <c r="R305" s="67" t="e">
        <f t="shared" ca="1" si="75"/>
        <v>#NAME?</v>
      </c>
      <c r="S305" s="65" t="e">
        <f t="shared" ca="1" si="76"/>
        <v>#NAME?</v>
      </c>
    </row>
    <row r="306" spans="1:19" s="60" customFormat="1" ht="10.5">
      <c r="A306" s="134">
        <v>292</v>
      </c>
      <c r="B306" s="64">
        <f t="shared" si="89"/>
        <v>0</v>
      </c>
      <c r="C306" s="62">
        <f t="shared" si="77"/>
        <v>0</v>
      </c>
      <c r="D306" s="62">
        <f t="shared" si="90"/>
        <v>0</v>
      </c>
      <c r="E306" s="62">
        <f t="shared" si="78"/>
        <v>0</v>
      </c>
      <c r="F306" s="62">
        <f t="shared" si="79"/>
        <v>0</v>
      </c>
      <c r="G306" s="63" t="e">
        <f t="shared" ca="1" si="80"/>
        <v>#NAME?</v>
      </c>
      <c r="H306" s="64" t="e">
        <f t="shared" ca="1" si="81"/>
        <v>#NAME?</v>
      </c>
      <c r="I306" s="65" t="e">
        <f t="shared" ca="1" si="82"/>
        <v>#NAME?</v>
      </c>
      <c r="J306" s="66" t="e">
        <f t="shared" ca="1" si="83"/>
        <v>#NAME?</v>
      </c>
      <c r="K306" s="67" t="e">
        <f t="shared" ca="1" si="73"/>
        <v>#NAME?</v>
      </c>
      <c r="L306" s="66" t="e">
        <f t="shared" ca="1" si="84"/>
        <v>#NAME?</v>
      </c>
      <c r="M306" s="67" t="e">
        <f t="shared" ca="1" si="85"/>
        <v>#NAME?</v>
      </c>
      <c r="N306" s="65" t="e">
        <f t="shared" ca="1" si="86"/>
        <v>#NAME?</v>
      </c>
      <c r="O306" s="65" t="e">
        <f t="shared" ca="1" si="87"/>
        <v>#NAME?</v>
      </c>
      <c r="P306" s="67" t="e">
        <f t="shared" ca="1" si="74"/>
        <v>#NAME?</v>
      </c>
      <c r="Q306" s="65" t="e">
        <f t="shared" ca="1" si="88"/>
        <v>#NAME?</v>
      </c>
      <c r="R306" s="67" t="e">
        <f t="shared" ca="1" si="75"/>
        <v>#NAME?</v>
      </c>
      <c r="S306" s="65" t="e">
        <f t="shared" ca="1" si="76"/>
        <v>#NAME?</v>
      </c>
    </row>
    <row r="307" spans="1:19" s="60" customFormat="1" ht="10.5">
      <c r="A307" s="134">
        <v>293</v>
      </c>
      <c r="B307" s="64">
        <f t="shared" si="89"/>
        <v>0</v>
      </c>
      <c r="C307" s="62">
        <f t="shared" si="77"/>
        <v>0</v>
      </c>
      <c r="D307" s="62">
        <f t="shared" si="90"/>
        <v>0</v>
      </c>
      <c r="E307" s="62">
        <f t="shared" si="78"/>
        <v>0</v>
      </c>
      <c r="F307" s="62">
        <f t="shared" si="79"/>
        <v>0</v>
      </c>
      <c r="G307" s="63" t="e">
        <f t="shared" ca="1" si="80"/>
        <v>#NAME?</v>
      </c>
      <c r="H307" s="64" t="e">
        <f t="shared" ca="1" si="81"/>
        <v>#NAME?</v>
      </c>
      <c r="I307" s="65" t="e">
        <f t="shared" ca="1" si="82"/>
        <v>#NAME?</v>
      </c>
      <c r="J307" s="66" t="e">
        <f t="shared" ca="1" si="83"/>
        <v>#NAME?</v>
      </c>
      <c r="K307" s="67" t="e">
        <f t="shared" ca="1" si="73"/>
        <v>#NAME?</v>
      </c>
      <c r="L307" s="66" t="e">
        <f t="shared" ca="1" si="84"/>
        <v>#NAME?</v>
      </c>
      <c r="M307" s="67" t="e">
        <f t="shared" ca="1" si="85"/>
        <v>#NAME?</v>
      </c>
      <c r="N307" s="65" t="e">
        <f t="shared" ca="1" si="86"/>
        <v>#NAME?</v>
      </c>
      <c r="O307" s="65" t="e">
        <f t="shared" ca="1" si="87"/>
        <v>#NAME?</v>
      </c>
      <c r="P307" s="67" t="e">
        <f t="shared" ca="1" si="74"/>
        <v>#NAME?</v>
      </c>
      <c r="Q307" s="65" t="e">
        <f t="shared" ca="1" si="88"/>
        <v>#NAME?</v>
      </c>
      <c r="R307" s="67" t="e">
        <f t="shared" ca="1" si="75"/>
        <v>#NAME?</v>
      </c>
      <c r="S307" s="65" t="e">
        <f t="shared" ca="1" si="76"/>
        <v>#NAME?</v>
      </c>
    </row>
    <row r="308" spans="1:19" s="60" customFormat="1" ht="10.5">
      <c r="A308" s="134">
        <v>294</v>
      </c>
      <c r="B308" s="64">
        <f t="shared" si="89"/>
        <v>0</v>
      </c>
      <c r="C308" s="62">
        <f t="shared" si="77"/>
        <v>0</v>
      </c>
      <c r="D308" s="62">
        <f t="shared" si="90"/>
        <v>0</v>
      </c>
      <c r="E308" s="62">
        <f t="shared" si="78"/>
        <v>0</v>
      </c>
      <c r="F308" s="62">
        <f t="shared" si="79"/>
        <v>0</v>
      </c>
      <c r="G308" s="63" t="e">
        <f t="shared" ca="1" si="80"/>
        <v>#NAME?</v>
      </c>
      <c r="H308" s="64" t="e">
        <f t="shared" ca="1" si="81"/>
        <v>#NAME?</v>
      </c>
      <c r="I308" s="65" t="e">
        <f t="shared" ca="1" si="82"/>
        <v>#NAME?</v>
      </c>
      <c r="J308" s="66" t="e">
        <f t="shared" ca="1" si="83"/>
        <v>#NAME?</v>
      </c>
      <c r="K308" s="67" t="e">
        <f t="shared" ca="1" si="73"/>
        <v>#NAME?</v>
      </c>
      <c r="L308" s="66" t="e">
        <f t="shared" ca="1" si="84"/>
        <v>#NAME?</v>
      </c>
      <c r="M308" s="67" t="e">
        <f t="shared" ca="1" si="85"/>
        <v>#NAME?</v>
      </c>
      <c r="N308" s="65" t="e">
        <f t="shared" ca="1" si="86"/>
        <v>#NAME?</v>
      </c>
      <c r="O308" s="65" t="e">
        <f t="shared" ca="1" si="87"/>
        <v>#NAME?</v>
      </c>
      <c r="P308" s="67" t="e">
        <f t="shared" ca="1" si="74"/>
        <v>#NAME?</v>
      </c>
      <c r="Q308" s="65" t="e">
        <f t="shared" ca="1" si="88"/>
        <v>#NAME?</v>
      </c>
      <c r="R308" s="67" t="e">
        <f t="shared" ca="1" si="75"/>
        <v>#NAME?</v>
      </c>
      <c r="S308" s="65" t="e">
        <f t="shared" ca="1" si="76"/>
        <v>#NAME?</v>
      </c>
    </row>
    <row r="309" spans="1:19" s="60" customFormat="1" ht="10.5">
      <c r="A309" s="134">
        <v>295</v>
      </c>
      <c r="B309" s="64">
        <f t="shared" si="89"/>
        <v>0</v>
      </c>
      <c r="C309" s="62">
        <f t="shared" si="77"/>
        <v>0</v>
      </c>
      <c r="D309" s="62">
        <f t="shared" si="90"/>
        <v>0</v>
      </c>
      <c r="E309" s="62">
        <f t="shared" si="78"/>
        <v>0</v>
      </c>
      <c r="F309" s="62">
        <f t="shared" si="79"/>
        <v>0</v>
      </c>
      <c r="G309" s="63" t="e">
        <f t="shared" ca="1" si="80"/>
        <v>#NAME?</v>
      </c>
      <c r="H309" s="64" t="e">
        <f t="shared" ca="1" si="81"/>
        <v>#NAME?</v>
      </c>
      <c r="I309" s="65" t="e">
        <f t="shared" ca="1" si="82"/>
        <v>#NAME?</v>
      </c>
      <c r="J309" s="66" t="e">
        <f t="shared" ca="1" si="83"/>
        <v>#NAME?</v>
      </c>
      <c r="K309" s="67" t="e">
        <f t="shared" ca="1" si="73"/>
        <v>#NAME?</v>
      </c>
      <c r="L309" s="66" t="e">
        <f t="shared" ca="1" si="84"/>
        <v>#NAME?</v>
      </c>
      <c r="M309" s="67" t="e">
        <f t="shared" ca="1" si="85"/>
        <v>#NAME?</v>
      </c>
      <c r="N309" s="65" t="e">
        <f t="shared" ca="1" si="86"/>
        <v>#NAME?</v>
      </c>
      <c r="O309" s="65" t="e">
        <f t="shared" ca="1" si="87"/>
        <v>#NAME?</v>
      </c>
      <c r="P309" s="67" t="e">
        <f t="shared" ca="1" si="74"/>
        <v>#NAME?</v>
      </c>
      <c r="Q309" s="65" t="e">
        <f t="shared" ca="1" si="88"/>
        <v>#NAME?</v>
      </c>
      <c r="R309" s="67" t="e">
        <f t="shared" ca="1" si="75"/>
        <v>#NAME?</v>
      </c>
      <c r="S309" s="65" t="e">
        <f t="shared" ca="1" si="76"/>
        <v>#NAME?</v>
      </c>
    </row>
    <row r="310" spans="1:19" s="60" customFormat="1" ht="10.5">
      <c r="A310" s="134">
        <v>296</v>
      </c>
      <c r="B310" s="64">
        <f t="shared" si="89"/>
        <v>0</v>
      </c>
      <c r="C310" s="62">
        <f t="shared" si="77"/>
        <v>0</v>
      </c>
      <c r="D310" s="62">
        <f t="shared" si="90"/>
        <v>0</v>
      </c>
      <c r="E310" s="62">
        <f t="shared" si="78"/>
        <v>0</v>
      </c>
      <c r="F310" s="62">
        <f t="shared" si="79"/>
        <v>0</v>
      </c>
      <c r="G310" s="63" t="e">
        <f t="shared" ca="1" si="80"/>
        <v>#NAME?</v>
      </c>
      <c r="H310" s="64" t="e">
        <f t="shared" ca="1" si="81"/>
        <v>#NAME?</v>
      </c>
      <c r="I310" s="65" t="e">
        <f t="shared" ca="1" si="82"/>
        <v>#NAME?</v>
      </c>
      <c r="J310" s="66" t="e">
        <f t="shared" ca="1" si="83"/>
        <v>#NAME?</v>
      </c>
      <c r="K310" s="67" t="e">
        <f t="shared" ca="1" si="73"/>
        <v>#NAME?</v>
      </c>
      <c r="L310" s="66" t="e">
        <f t="shared" ca="1" si="84"/>
        <v>#NAME?</v>
      </c>
      <c r="M310" s="67" t="e">
        <f t="shared" ca="1" si="85"/>
        <v>#NAME?</v>
      </c>
      <c r="N310" s="65" t="e">
        <f t="shared" ca="1" si="86"/>
        <v>#NAME?</v>
      </c>
      <c r="O310" s="65" t="e">
        <f t="shared" ca="1" si="87"/>
        <v>#NAME?</v>
      </c>
      <c r="P310" s="67" t="e">
        <f t="shared" ca="1" si="74"/>
        <v>#NAME?</v>
      </c>
      <c r="Q310" s="65" t="e">
        <f t="shared" ca="1" si="88"/>
        <v>#NAME?</v>
      </c>
      <c r="R310" s="67" t="e">
        <f t="shared" ca="1" si="75"/>
        <v>#NAME?</v>
      </c>
      <c r="S310" s="65" t="e">
        <f t="shared" ca="1" si="76"/>
        <v>#NAME?</v>
      </c>
    </row>
    <row r="311" spans="1:19" s="60" customFormat="1" ht="10.5">
      <c r="A311" s="134">
        <v>297</v>
      </c>
      <c r="B311" s="64">
        <f t="shared" si="89"/>
        <v>0</v>
      </c>
      <c r="C311" s="62">
        <f t="shared" si="77"/>
        <v>0</v>
      </c>
      <c r="D311" s="62">
        <f t="shared" si="90"/>
        <v>0</v>
      </c>
      <c r="E311" s="62">
        <f t="shared" si="78"/>
        <v>0</v>
      </c>
      <c r="F311" s="62">
        <f t="shared" si="79"/>
        <v>0</v>
      </c>
      <c r="G311" s="63" t="e">
        <f t="shared" ca="1" si="80"/>
        <v>#NAME?</v>
      </c>
      <c r="H311" s="64" t="e">
        <f t="shared" ca="1" si="81"/>
        <v>#NAME?</v>
      </c>
      <c r="I311" s="65" t="e">
        <f t="shared" ca="1" si="82"/>
        <v>#NAME?</v>
      </c>
      <c r="J311" s="66" t="e">
        <f t="shared" ca="1" si="83"/>
        <v>#NAME?</v>
      </c>
      <c r="K311" s="67" t="e">
        <f t="shared" ca="1" si="73"/>
        <v>#NAME?</v>
      </c>
      <c r="L311" s="66" t="e">
        <f t="shared" ca="1" si="84"/>
        <v>#NAME?</v>
      </c>
      <c r="M311" s="67" t="e">
        <f t="shared" ca="1" si="85"/>
        <v>#NAME?</v>
      </c>
      <c r="N311" s="65" t="e">
        <f t="shared" ca="1" si="86"/>
        <v>#NAME?</v>
      </c>
      <c r="O311" s="65" t="e">
        <f t="shared" ca="1" si="87"/>
        <v>#NAME?</v>
      </c>
      <c r="P311" s="67" t="e">
        <f t="shared" ca="1" si="74"/>
        <v>#NAME?</v>
      </c>
      <c r="Q311" s="65" t="e">
        <f t="shared" ca="1" si="88"/>
        <v>#NAME?</v>
      </c>
      <c r="R311" s="67" t="e">
        <f t="shared" ca="1" si="75"/>
        <v>#NAME?</v>
      </c>
      <c r="S311" s="65" t="e">
        <f t="shared" ca="1" si="76"/>
        <v>#NAME?</v>
      </c>
    </row>
    <row r="312" spans="1:19" s="60" customFormat="1" ht="10.5">
      <c r="A312" s="134">
        <v>298</v>
      </c>
      <c r="B312" s="64">
        <f t="shared" si="89"/>
        <v>0</v>
      </c>
      <c r="C312" s="62">
        <f t="shared" si="77"/>
        <v>0</v>
      </c>
      <c r="D312" s="62">
        <f t="shared" si="90"/>
        <v>0</v>
      </c>
      <c r="E312" s="62">
        <f t="shared" si="78"/>
        <v>0</v>
      </c>
      <c r="F312" s="62">
        <f t="shared" si="79"/>
        <v>0</v>
      </c>
      <c r="G312" s="63" t="e">
        <f t="shared" ca="1" si="80"/>
        <v>#NAME?</v>
      </c>
      <c r="H312" s="64" t="e">
        <f t="shared" ca="1" si="81"/>
        <v>#NAME?</v>
      </c>
      <c r="I312" s="65" t="e">
        <f t="shared" ca="1" si="82"/>
        <v>#NAME?</v>
      </c>
      <c r="J312" s="66" t="e">
        <f t="shared" ca="1" si="83"/>
        <v>#NAME?</v>
      </c>
      <c r="K312" s="67" t="e">
        <f t="shared" ca="1" si="73"/>
        <v>#NAME?</v>
      </c>
      <c r="L312" s="66" t="e">
        <f t="shared" ca="1" si="84"/>
        <v>#NAME?</v>
      </c>
      <c r="M312" s="67" t="e">
        <f t="shared" ca="1" si="85"/>
        <v>#NAME?</v>
      </c>
      <c r="N312" s="65" t="e">
        <f t="shared" ca="1" si="86"/>
        <v>#NAME?</v>
      </c>
      <c r="O312" s="65" t="e">
        <f t="shared" ca="1" si="87"/>
        <v>#NAME?</v>
      </c>
      <c r="P312" s="67" t="e">
        <f t="shared" ca="1" si="74"/>
        <v>#NAME?</v>
      </c>
      <c r="Q312" s="65" t="e">
        <f t="shared" ca="1" si="88"/>
        <v>#NAME?</v>
      </c>
      <c r="R312" s="67" t="e">
        <f t="shared" ca="1" si="75"/>
        <v>#NAME?</v>
      </c>
      <c r="S312" s="65" t="e">
        <f t="shared" ca="1" si="76"/>
        <v>#NAME?</v>
      </c>
    </row>
    <row r="313" spans="1:19" s="60" customFormat="1" ht="10.5">
      <c r="A313" s="134">
        <v>299</v>
      </c>
      <c r="B313" s="64">
        <f t="shared" si="89"/>
        <v>0</v>
      </c>
      <c r="C313" s="62">
        <f t="shared" si="77"/>
        <v>0</v>
      </c>
      <c r="D313" s="62">
        <f t="shared" si="90"/>
        <v>0</v>
      </c>
      <c r="E313" s="62">
        <f t="shared" si="78"/>
        <v>0</v>
      </c>
      <c r="F313" s="62">
        <f t="shared" si="79"/>
        <v>0</v>
      </c>
      <c r="G313" s="63" t="e">
        <f t="shared" ca="1" si="80"/>
        <v>#NAME?</v>
      </c>
      <c r="H313" s="64" t="e">
        <f t="shared" ca="1" si="81"/>
        <v>#NAME?</v>
      </c>
      <c r="I313" s="65" t="e">
        <f t="shared" ca="1" si="82"/>
        <v>#NAME?</v>
      </c>
      <c r="J313" s="66" t="e">
        <f t="shared" ca="1" si="83"/>
        <v>#NAME?</v>
      </c>
      <c r="K313" s="67" t="e">
        <f t="shared" ca="1" si="73"/>
        <v>#NAME?</v>
      </c>
      <c r="L313" s="66" t="e">
        <f t="shared" ca="1" si="84"/>
        <v>#NAME?</v>
      </c>
      <c r="M313" s="67" t="e">
        <f t="shared" ca="1" si="85"/>
        <v>#NAME?</v>
      </c>
      <c r="N313" s="65" t="e">
        <f t="shared" ca="1" si="86"/>
        <v>#NAME?</v>
      </c>
      <c r="O313" s="65" t="e">
        <f t="shared" ca="1" si="87"/>
        <v>#NAME?</v>
      </c>
      <c r="P313" s="67" t="e">
        <f t="shared" ca="1" si="74"/>
        <v>#NAME?</v>
      </c>
      <c r="Q313" s="65" t="e">
        <f t="shared" ca="1" si="88"/>
        <v>#NAME?</v>
      </c>
      <c r="R313" s="67" t="e">
        <f t="shared" ca="1" si="75"/>
        <v>#NAME?</v>
      </c>
      <c r="S313" s="65" t="e">
        <f t="shared" ca="1" si="76"/>
        <v>#NAME?</v>
      </c>
    </row>
    <row r="314" spans="1:19" s="60" customFormat="1" ht="10.5">
      <c r="A314" s="134">
        <v>300</v>
      </c>
      <c r="B314" s="64">
        <f t="shared" si="89"/>
        <v>0</v>
      </c>
      <c r="C314" s="62">
        <f t="shared" si="77"/>
        <v>0</v>
      </c>
      <c r="D314" s="62">
        <f t="shared" si="90"/>
        <v>0</v>
      </c>
      <c r="E314" s="62">
        <f t="shared" si="78"/>
        <v>0</v>
      </c>
      <c r="F314" s="62">
        <f t="shared" si="79"/>
        <v>0</v>
      </c>
      <c r="G314" s="63" t="e">
        <f t="shared" ca="1" si="80"/>
        <v>#NAME?</v>
      </c>
      <c r="H314" s="64" t="e">
        <f t="shared" ca="1" si="81"/>
        <v>#NAME?</v>
      </c>
      <c r="I314" s="65" t="e">
        <f t="shared" ca="1" si="82"/>
        <v>#NAME?</v>
      </c>
      <c r="J314" s="66" t="e">
        <f t="shared" ca="1" si="83"/>
        <v>#NAME?</v>
      </c>
      <c r="K314" s="67" t="e">
        <f t="shared" ca="1" si="73"/>
        <v>#NAME?</v>
      </c>
      <c r="L314" s="66" t="e">
        <f t="shared" ca="1" si="84"/>
        <v>#NAME?</v>
      </c>
      <c r="M314" s="67" t="e">
        <f t="shared" ca="1" si="85"/>
        <v>#NAME?</v>
      </c>
      <c r="N314" s="65" t="e">
        <f t="shared" ca="1" si="86"/>
        <v>#NAME?</v>
      </c>
      <c r="O314" s="65" t="e">
        <f t="shared" ca="1" si="87"/>
        <v>#NAME?</v>
      </c>
      <c r="P314" s="67" t="e">
        <f t="shared" ca="1" si="74"/>
        <v>#NAME?</v>
      </c>
      <c r="Q314" s="65" t="e">
        <f t="shared" ca="1" si="88"/>
        <v>#NAME?</v>
      </c>
      <c r="R314" s="67" t="e">
        <f t="shared" ca="1" si="75"/>
        <v>#NAME?</v>
      </c>
      <c r="S314" s="65" t="e">
        <f t="shared" ca="1" si="76"/>
        <v>#NAME?</v>
      </c>
    </row>
    <row r="315" spans="1:19" s="60" customFormat="1" ht="10.5">
      <c r="A315" s="134">
        <v>301</v>
      </c>
      <c r="B315" s="64">
        <f t="shared" si="89"/>
        <v>0</v>
      </c>
      <c r="C315" s="62">
        <f t="shared" si="77"/>
        <v>0</v>
      </c>
      <c r="D315" s="62">
        <f t="shared" si="90"/>
        <v>0</v>
      </c>
      <c r="E315" s="62">
        <f t="shared" si="78"/>
        <v>0</v>
      </c>
      <c r="F315" s="62">
        <f t="shared" si="79"/>
        <v>0</v>
      </c>
      <c r="G315" s="63" t="e">
        <f t="shared" ca="1" si="80"/>
        <v>#NAME?</v>
      </c>
      <c r="H315" s="64" t="e">
        <f t="shared" ca="1" si="81"/>
        <v>#NAME?</v>
      </c>
      <c r="I315" s="65" t="e">
        <f t="shared" ca="1" si="82"/>
        <v>#NAME?</v>
      </c>
      <c r="J315" s="66" t="e">
        <f t="shared" ca="1" si="83"/>
        <v>#NAME?</v>
      </c>
      <c r="K315" s="67" t="e">
        <f t="shared" ca="1" si="73"/>
        <v>#NAME?</v>
      </c>
      <c r="L315" s="66" t="e">
        <f t="shared" ca="1" si="84"/>
        <v>#NAME?</v>
      </c>
      <c r="M315" s="67" t="e">
        <f t="shared" ca="1" si="85"/>
        <v>#NAME?</v>
      </c>
      <c r="N315" s="65" t="e">
        <f t="shared" ca="1" si="86"/>
        <v>#NAME?</v>
      </c>
      <c r="O315" s="65" t="e">
        <f t="shared" ca="1" si="87"/>
        <v>#NAME?</v>
      </c>
      <c r="P315" s="67" t="e">
        <f t="shared" ca="1" si="74"/>
        <v>#NAME?</v>
      </c>
      <c r="Q315" s="65" t="e">
        <f t="shared" ca="1" si="88"/>
        <v>#NAME?</v>
      </c>
      <c r="R315" s="67" t="e">
        <f t="shared" ca="1" si="75"/>
        <v>#NAME?</v>
      </c>
      <c r="S315" s="65" t="e">
        <f t="shared" ca="1" si="76"/>
        <v>#NAME?</v>
      </c>
    </row>
    <row r="316" spans="1:19" s="60" customFormat="1" ht="10.5">
      <c r="A316" s="134">
        <v>302</v>
      </c>
      <c r="B316" s="64">
        <f t="shared" si="89"/>
        <v>0</v>
      </c>
      <c r="C316" s="62">
        <f t="shared" si="77"/>
        <v>0</v>
      </c>
      <c r="D316" s="62">
        <f t="shared" si="90"/>
        <v>0</v>
      </c>
      <c r="E316" s="62">
        <f t="shared" si="78"/>
        <v>0</v>
      </c>
      <c r="F316" s="62">
        <f t="shared" si="79"/>
        <v>0</v>
      </c>
      <c r="G316" s="63" t="e">
        <f t="shared" ca="1" si="80"/>
        <v>#NAME?</v>
      </c>
      <c r="H316" s="64" t="e">
        <f t="shared" ca="1" si="81"/>
        <v>#NAME?</v>
      </c>
      <c r="I316" s="65" t="e">
        <f t="shared" ca="1" si="82"/>
        <v>#NAME?</v>
      </c>
      <c r="J316" s="66" t="e">
        <f t="shared" ca="1" si="83"/>
        <v>#NAME?</v>
      </c>
      <c r="K316" s="67" t="e">
        <f t="shared" ca="1" si="73"/>
        <v>#NAME?</v>
      </c>
      <c r="L316" s="66" t="e">
        <f t="shared" ca="1" si="84"/>
        <v>#NAME?</v>
      </c>
      <c r="M316" s="67" t="e">
        <f t="shared" ca="1" si="85"/>
        <v>#NAME?</v>
      </c>
      <c r="N316" s="65" t="e">
        <f t="shared" ca="1" si="86"/>
        <v>#NAME?</v>
      </c>
      <c r="O316" s="65" t="e">
        <f t="shared" ca="1" si="87"/>
        <v>#NAME?</v>
      </c>
      <c r="P316" s="67" t="e">
        <f t="shared" ca="1" si="74"/>
        <v>#NAME?</v>
      </c>
      <c r="Q316" s="65" t="e">
        <f t="shared" ca="1" si="88"/>
        <v>#NAME?</v>
      </c>
      <c r="R316" s="67" t="e">
        <f t="shared" ca="1" si="75"/>
        <v>#NAME?</v>
      </c>
      <c r="S316" s="65" t="e">
        <f t="shared" ca="1" si="76"/>
        <v>#NAME?</v>
      </c>
    </row>
    <row r="317" spans="1:19" s="60" customFormat="1" ht="10.5">
      <c r="A317" s="134">
        <v>303</v>
      </c>
      <c r="B317" s="64">
        <f t="shared" si="89"/>
        <v>0</v>
      </c>
      <c r="C317" s="62">
        <f t="shared" si="77"/>
        <v>0</v>
      </c>
      <c r="D317" s="62">
        <f t="shared" si="90"/>
        <v>0</v>
      </c>
      <c r="E317" s="62">
        <f t="shared" si="78"/>
        <v>0</v>
      </c>
      <c r="F317" s="62">
        <f t="shared" si="79"/>
        <v>0</v>
      </c>
      <c r="G317" s="63" t="e">
        <f t="shared" ca="1" si="80"/>
        <v>#NAME?</v>
      </c>
      <c r="H317" s="64" t="e">
        <f t="shared" ca="1" si="81"/>
        <v>#NAME?</v>
      </c>
      <c r="I317" s="65" t="e">
        <f t="shared" ca="1" si="82"/>
        <v>#NAME?</v>
      </c>
      <c r="J317" s="66" t="e">
        <f t="shared" ca="1" si="83"/>
        <v>#NAME?</v>
      </c>
      <c r="K317" s="67" t="e">
        <f t="shared" ca="1" si="73"/>
        <v>#NAME?</v>
      </c>
      <c r="L317" s="66" t="e">
        <f t="shared" ca="1" si="84"/>
        <v>#NAME?</v>
      </c>
      <c r="M317" s="67" t="e">
        <f t="shared" ca="1" si="85"/>
        <v>#NAME?</v>
      </c>
      <c r="N317" s="65" t="e">
        <f t="shared" ca="1" si="86"/>
        <v>#NAME?</v>
      </c>
      <c r="O317" s="65" t="e">
        <f t="shared" ca="1" si="87"/>
        <v>#NAME?</v>
      </c>
      <c r="P317" s="67" t="e">
        <f t="shared" ca="1" si="74"/>
        <v>#NAME?</v>
      </c>
      <c r="Q317" s="65" t="e">
        <f t="shared" ca="1" si="88"/>
        <v>#NAME?</v>
      </c>
      <c r="R317" s="67" t="e">
        <f t="shared" ca="1" si="75"/>
        <v>#NAME?</v>
      </c>
      <c r="S317" s="65" t="e">
        <f t="shared" ca="1" si="76"/>
        <v>#NAME?</v>
      </c>
    </row>
    <row r="318" spans="1:19" s="60" customFormat="1" ht="10.5">
      <c r="A318" s="134">
        <v>304</v>
      </c>
      <c r="B318" s="64">
        <f t="shared" si="89"/>
        <v>0</v>
      </c>
      <c r="C318" s="62">
        <f t="shared" si="77"/>
        <v>0</v>
      </c>
      <c r="D318" s="62">
        <f t="shared" si="90"/>
        <v>0</v>
      </c>
      <c r="E318" s="62">
        <f t="shared" si="78"/>
        <v>0</v>
      </c>
      <c r="F318" s="62">
        <f t="shared" si="79"/>
        <v>0</v>
      </c>
      <c r="G318" s="63" t="e">
        <f t="shared" ca="1" si="80"/>
        <v>#NAME?</v>
      </c>
      <c r="H318" s="64" t="e">
        <f t="shared" ca="1" si="81"/>
        <v>#NAME?</v>
      </c>
      <c r="I318" s="65" t="e">
        <f t="shared" ca="1" si="82"/>
        <v>#NAME?</v>
      </c>
      <c r="J318" s="66" t="e">
        <f t="shared" ca="1" si="83"/>
        <v>#NAME?</v>
      </c>
      <c r="K318" s="67" t="e">
        <f t="shared" ca="1" si="73"/>
        <v>#NAME?</v>
      </c>
      <c r="L318" s="66" t="e">
        <f t="shared" ca="1" si="84"/>
        <v>#NAME?</v>
      </c>
      <c r="M318" s="67" t="e">
        <f t="shared" ca="1" si="85"/>
        <v>#NAME?</v>
      </c>
      <c r="N318" s="65" t="e">
        <f t="shared" ca="1" si="86"/>
        <v>#NAME?</v>
      </c>
      <c r="O318" s="65" t="e">
        <f t="shared" ca="1" si="87"/>
        <v>#NAME?</v>
      </c>
      <c r="P318" s="67" t="e">
        <f t="shared" ca="1" si="74"/>
        <v>#NAME?</v>
      </c>
      <c r="Q318" s="65" t="e">
        <f t="shared" ca="1" si="88"/>
        <v>#NAME?</v>
      </c>
      <c r="R318" s="67" t="e">
        <f t="shared" ca="1" si="75"/>
        <v>#NAME?</v>
      </c>
      <c r="S318" s="65" t="e">
        <f t="shared" ca="1" si="76"/>
        <v>#NAME?</v>
      </c>
    </row>
    <row r="319" spans="1:19" s="60" customFormat="1" ht="10.5">
      <c r="A319" s="134">
        <v>305</v>
      </c>
      <c r="B319" s="64">
        <f t="shared" si="89"/>
        <v>0</v>
      </c>
      <c r="C319" s="62">
        <f t="shared" si="77"/>
        <v>0</v>
      </c>
      <c r="D319" s="62">
        <f t="shared" si="90"/>
        <v>0</v>
      </c>
      <c r="E319" s="62">
        <f t="shared" si="78"/>
        <v>0</v>
      </c>
      <c r="F319" s="62">
        <f t="shared" si="79"/>
        <v>0</v>
      </c>
      <c r="G319" s="63" t="e">
        <f t="shared" ca="1" si="80"/>
        <v>#NAME?</v>
      </c>
      <c r="H319" s="64" t="e">
        <f t="shared" ca="1" si="81"/>
        <v>#NAME?</v>
      </c>
      <c r="I319" s="65" t="e">
        <f t="shared" ca="1" si="82"/>
        <v>#NAME?</v>
      </c>
      <c r="J319" s="66" t="e">
        <f t="shared" ca="1" si="83"/>
        <v>#NAME?</v>
      </c>
      <c r="K319" s="67" t="e">
        <f t="shared" ca="1" si="73"/>
        <v>#NAME?</v>
      </c>
      <c r="L319" s="66" t="e">
        <f t="shared" ca="1" si="84"/>
        <v>#NAME?</v>
      </c>
      <c r="M319" s="67" t="e">
        <f t="shared" ca="1" si="85"/>
        <v>#NAME?</v>
      </c>
      <c r="N319" s="65" t="e">
        <f t="shared" ca="1" si="86"/>
        <v>#NAME?</v>
      </c>
      <c r="O319" s="65" t="e">
        <f t="shared" ca="1" si="87"/>
        <v>#NAME?</v>
      </c>
      <c r="P319" s="67" t="e">
        <f t="shared" ca="1" si="74"/>
        <v>#NAME?</v>
      </c>
      <c r="Q319" s="65" t="e">
        <f t="shared" ca="1" si="88"/>
        <v>#NAME?</v>
      </c>
      <c r="R319" s="67" t="e">
        <f t="shared" ca="1" si="75"/>
        <v>#NAME?</v>
      </c>
      <c r="S319" s="65" t="e">
        <f t="shared" ca="1" si="76"/>
        <v>#NAME?</v>
      </c>
    </row>
    <row r="320" spans="1:19" s="60" customFormat="1" ht="10.5">
      <c r="A320" s="134">
        <v>306</v>
      </c>
      <c r="B320" s="64">
        <f t="shared" si="89"/>
        <v>0</v>
      </c>
      <c r="C320" s="62">
        <f t="shared" si="77"/>
        <v>0</v>
      </c>
      <c r="D320" s="62">
        <f t="shared" si="90"/>
        <v>0</v>
      </c>
      <c r="E320" s="62">
        <f t="shared" si="78"/>
        <v>0</v>
      </c>
      <c r="F320" s="62">
        <f t="shared" si="79"/>
        <v>0</v>
      </c>
      <c r="G320" s="63" t="e">
        <f t="shared" ca="1" si="80"/>
        <v>#NAME?</v>
      </c>
      <c r="H320" s="64" t="e">
        <f t="shared" ca="1" si="81"/>
        <v>#NAME?</v>
      </c>
      <c r="I320" s="65" t="e">
        <f t="shared" ca="1" si="82"/>
        <v>#NAME?</v>
      </c>
      <c r="J320" s="66" t="e">
        <f t="shared" ca="1" si="83"/>
        <v>#NAME?</v>
      </c>
      <c r="K320" s="67" t="e">
        <f t="shared" ca="1" si="73"/>
        <v>#NAME?</v>
      </c>
      <c r="L320" s="66" t="e">
        <f t="shared" ca="1" si="84"/>
        <v>#NAME?</v>
      </c>
      <c r="M320" s="67" t="e">
        <f t="shared" ca="1" si="85"/>
        <v>#NAME?</v>
      </c>
      <c r="N320" s="65" t="e">
        <f t="shared" ca="1" si="86"/>
        <v>#NAME?</v>
      </c>
      <c r="O320" s="65" t="e">
        <f t="shared" ca="1" si="87"/>
        <v>#NAME?</v>
      </c>
      <c r="P320" s="67" t="e">
        <f t="shared" ca="1" si="74"/>
        <v>#NAME?</v>
      </c>
      <c r="Q320" s="65" t="e">
        <f t="shared" ca="1" si="88"/>
        <v>#NAME?</v>
      </c>
      <c r="R320" s="67" t="e">
        <f t="shared" ca="1" si="75"/>
        <v>#NAME?</v>
      </c>
      <c r="S320" s="65" t="e">
        <f t="shared" ca="1" si="76"/>
        <v>#NAME?</v>
      </c>
    </row>
    <row r="321" spans="1:19" s="60" customFormat="1" ht="10.5">
      <c r="A321" s="134">
        <v>307</v>
      </c>
      <c r="B321" s="64">
        <f t="shared" si="89"/>
        <v>0</v>
      </c>
      <c r="C321" s="62">
        <f t="shared" si="77"/>
        <v>0</v>
      </c>
      <c r="D321" s="62">
        <f t="shared" si="90"/>
        <v>0</v>
      </c>
      <c r="E321" s="62">
        <f t="shared" si="78"/>
        <v>0</v>
      </c>
      <c r="F321" s="62">
        <f t="shared" si="79"/>
        <v>0</v>
      </c>
      <c r="G321" s="63" t="e">
        <f t="shared" ca="1" si="80"/>
        <v>#NAME?</v>
      </c>
      <c r="H321" s="64" t="e">
        <f t="shared" ca="1" si="81"/>
        <v>#NAME?</v>
      </c>
      <c r="I321" s="65" t="e">
        <f t="shared" ca="1" si="82"/>
        <v>#NAME?</v>
      </c>
      <c r="J321" s="66" t="e">
        <f t="shared" ca="1" si="83"/>
        <v>#NAME?</v>
      </c>
      <c r="K321" s="67" t="e">
        <f t="shared" ca="1" si="73"/>
        <v>#NAME?</v>
      </c>
      <c r="L321" s="66" t="e">
        <f t="shared" ca="1" si="84"/>
        <v>#NAME?</v>
      </c>
      <c r="M321" s="67" t="e">
        <f t="shared" ca="1" si="85"/>
        <v>#NAME?</v>
      </c>
      <c r="N321" s="65" t="e">
        <f t="shared" ca="1" si="86"/>
        <v>#NAME?</v>
      </c>
      <c r="O321" s="65" t="e">
        <f t="shared" ca="1" si="87"/>
        <v>#NAME?</v>
      </c>
      <c r="P321" s="67" t="e">
        <f t="shared" ca="1" si="74"/>
        <v>#NAME?</v>
      </c>
      <c r="Q321" s="65" t="e">
        <f t="shared" ca="1" si="88"/>
        <v>#NAME?</v>
      </c>
      <c r="R321" s="67" t="e">
        <f t="shared" ca="1" si="75"/>
        <v>#NAME?</v>
      </c>
      <c r="S321" s="65" t="e">
        <f t="shared" ca="1" si="76"/>
        <v>#NAME?</v>
      </c>
    </row>
    <row r="322" spans="1:19" s="60" customFormat="1" ht="10.5">
      <c r="A322" s="134">
        <v>308</v>
      </c>
      <c r="B322" s="64">
        <f t="shared" si="89"/>
        <v>0</v>
      </c>
      <c r="C322" s="62">
        <f t="shared" si="77"/>
        <v>0</v>
      </c>
      <c r="D322" s="62">
        <f t="shared" si="90"/>
        <v>0</v>
      </c>
      <c r="E322" s="62">
        <f t="shared" si="78"/>
        <v>0</v>
      </c>
      <c r="F322" s="62">
        <f t="shared" si="79"/>
        <v>0</v>
      </c>
      <c r="G322" s="63" t="e">
        <f t="shared" ca="1" si="80"/>
        <v>#NAME?</v>
      </c>
      <c r="H322" s="64" t="e">
        <f t="shared" ca="1" si="81"/>
        <v>#NAME?</v>
      </c>
      <c r="I322" s="65" t="e">
        <f t="shared" ca="1" si="82"/>
        <v>#NAME?</v>
      </c>
      <c r="J322" s="66" t="e">
        <f t="shared" ca="1" si="83"/>
        <v>#NAME?</v>
      </c>
      <c r="K322" s="67" t="e">
        <f t="shared" ca="1" si="73"/>
        <v>#NAME?</v>
      </c>
      <c r="L322" s="66" t="e">
        <f t="shared" ca="1" si="84"/>
        <v>#NAME?</v>
      </c>
      <c r="M322" s="67" t="e">
        <f t="shared" ca="1" si="85"/>
        <v>#NAME?</v>
      </c>
      <c r="N322" s="65" t="e">
        <f t="shared" ca="1" si="86"/>
        <v>#NAME?</v>
      </c>
      <c r="O322" s="65" t="e">
        <f t="shared" ca="1" si="87"/>
        <v>#NAME?</v>
      </c>
      <c r="P322" s="67" t="e">
        <f t="shared" ca="1" si="74"/>
        <v>#NAME?</v>
      </c>
      <c r="Q322" s="65" t="e">
        <f t="shared" ca="1" si="88"/>
        <v>#NAME?</v>
      </c>
      <c r="R322" s="67" t="e">
        <f t="shared" ca="1" si="75"/>
        <v>#NAME?</v>
      </c>
      <c r="S322" s="65" t="e">
        <f t="shared" ca="1" si="76"/>
        <v>#NAME?</v>
      </c>
    </row>
    <row r="323" spans="1:19" s="60" customFormat="1" ht="10.5">
      <c r="A323" s="134">
        <v>309</v>
      </c>
      <c r="B323" s="64">
        <f t="shared" si="89"/>
        <v>0</v>
      </c>
      <c r="C323" s="62">
        <f t="shared" si="77"/>
        <v>0</v>
      </c>
      <c r="D323" s="62">
        <f t="shared" si="90"/>
        <v>0</v>
      </c>
      <c r="E323" s="62">
        <f t="shared" si="78"/>
        <v>0</v>
      </c>
      <c r="F323" s="62">
        <f t="shared" si="79"/>
        <v>0</v>
      </c>
      <c r="G323" s="63" t="e">
        <f t="shared" ca="1" si="80"/>
        <v>#NAME?</v>
      </c>
      <c r="H323" s="64" t="e">
        <f t="shared" ca="1" si="81"/>
        <v>#NAME?</v>
      </c>
      <c r="I323" s="65" t="e">
        <f t="shared" ca="1" si="82"/>
        <v>#NAME?</v>
      </c>
      <c r="J323" s="66" t="e">
        <f t="shared" ca="1" si="83"/>
        <v>#NAME?</v>
      </c>
      <c r="K323" s="67" t="e">
        <f t="shared" ca="1" si="73"/>
        <v>#NAME?</v>
      </c>
      <c r="L323" s="66" t="e">
        <f t="shared" ca="1" si="84"/>
        <v>#NAME?</v>
      </c>
      <c r="M323" s="67" t="e">
        <f t="shared" ca="1" si="85"/>
        <v>#NAME?</v>
      </c>
      <c r="N323" s="65" t="e">
        <f t="shared" ca="1" si="86"/>
        <v>#NAME?</v>
      </c>
      <c r="O323" s="65" t="e">
        <f t="shared" ca="1" si="87"/>
        <v>#NAME?</v>
      </c>
      <c r="P323" s="67" t="e">
        <f t="shared" ca="1" si="74"/>
        <v>#NAME?</v>
      </c>
      <c r="Q323" s="65" t="e">
        <f t="shared" ca="1" si="88"/>
        <v>#NAME?</v>
      </c>
      <c r="R323" s="67" t="e">
        <f t="shared" ca="1" si="75"/>
        <v>#NAME?</v>
      </c>
      <c r="S323" s="65" t="e">
        <f t="shared" ca="1" si="76"/>
        <v>#NAME?</v>
      </c>
    </row>
    <row r="324" spans="1:19" s="60" customFormat="1" ht="10.5">
      <c r="A324" s="134">
        <v>310</v>
      </c>
      <c r="B324" s="64">
        <f t="shared" si="89"/>
        <v>0</v>
      </c>
      <c r="C324" s="62">
        <f t="shared" si="77"/>
        <v>0</v>
      </c>
      <c r="D324" s="62">
        <f t="shared" si="90"/>
        <v>0</v>
      </c>
      <c r="E324" s="62">
        <f t="shared" si="78"/>
        <v>0</v>
      </c>
      <c r="F324" s="62">
        <f t="shared" si="79"/>
        <v>0</v>
      </c>
      <c r="G324" s="63" t="e">
        <f t="shared" ca="1" si="80"/>
        <v>#NAME?</v>
      </c>
      <c r="H324" s="64" t="e">
        <f t="shared" ca="1" si="81"/>
        <v>#NAME?</v>
      </c>
      <c r="I324" s="65" t="e">
        <f t="shared" ca="1" si="82"/>
        <v>#NAME?</v>
      </c>
      <c r="J324" s="66" t="e">
        <f t="shared" ca="1" si="83"/>
        <v>#NAME?</v>
      </c>
      <c r="K324" s="67" t="e">
        <f t="shared" ca="1" si="73"/>
        <v>#NAME?</v>
      </c>
      <c r="L324" s="66" t="e">
        <f t="shared" ca="1" si="84"/>
        <v>#NAME?</v>
      </c>
      <c r="M324" s="67" t="e">
        <f t="shared" ca="1" si="85"/>
        <v>#NAME?</v>
      </c>
      <c r="N324" s="65" t="e">
        <f t="shared" ca="1" si="86"/>
        <v>#NAME?</v>
      </c>
      <c r="O324" s="65" t="e">
        <f t="shared" ca="1" si="87"/>
        <v>#NAME?</v>
      </c>
      <c r="P324" s="67" t="e">
        <f t="shared" ca="1" si="74"/>
        <v>#NAME?</v>
      </c>
      <c r="Q324" s="65" t="e">
        <f t="shared" ca="1" si="88"/>
        <v>#NAME?</v>
      </c>
      <c r="R324" s="67" t="e">
        <f t="shared" ca="1" si="75"/>
        <v>#NAME?</v>
      </c>
      <c r="S324" s="65" t="e">
        <f t="shared" ca="1" si="76"/>
        <v>#NAME?</v>
      </c>
    </row>
    <row r="325" spans="1:19" s="60" customFormat="1" ht="10.5">
      <c r="A325" s="134">
        <v>311</v>
      </c>
      <c r="B325" s="64">
        <f t="shared" si="89"/>
        <v>0</v>
      </c>
      <c r="C325" s="62">
        <f t="shared" si="77"/>
        <v>0</v>
      </c>
      <c r="D325" s="62">
        <f t="shared" si="90"/>
        <v>0</v>
      </c>
      <c r="E325" s="62">
        <f t="shared" si="78"/>
        <v>0</v>
      </c>
      <c r="F325" s="62">
        <f t="shared" si="79"/>
        <v>0</v>
      </c>
      <c r="G325" s="63" t="e">
        <f t="shared" ca="1" si="80"/>
        <v>#NAME?</v>
      </c>
      <c r="H325" s="64" t="e">
        <f t="shared" ca="1" si="81"/>
        <v>#NAME?</v>
      </c>
      <c r="I325" s="65" t="e">
        <f t="shared" ca="1" si="82"/>
        <v>#NAME?</v>
      </c>
      <c r="J325" s="66" t="e">
        <f t="shared" ca="1" si="83"/>
        <v>#NAME?</v>
      </c>
      <c r="K325" s="67" t="e">
        <f t="shared" ca="1" si="73"/>
        <v>#NAME?</v>
      </c>
      <c r="L325" s="66" t="e">
        <f t="shared" ca="1" si="84"/>
        <v>#NAME?</v>
      </c>
      <c r="M325" s="67" t="e">
        <f t="shared" ca="1" si="85"/>
        <v>#NAME?</v>
      </c>
      <c r="N325" s="65" t="e">
        <f t="shared" ca="1" si="86"/>
        <v>#NAME?</v>
      </c>
      <c r="O325" s="65" t="e">
        <f t="shared" ca="1" si="87"/>
        <v>#NAME?</v>
      </c>
      <c r="P325" s="67" t="e">
        <f t="shared" ca="1" si="74"/>
        <v>#NAME?</v>
      </c>
      <c r="Q325" s="65" t="e">
        <f t="shared" ca="1" si="88"/>
        <v>#NAME?</v>
      </c>
      <c r="R325" s="67" t="e">
        <f t="shared" ca="1" si="75"/>
        <v>#NAME?</v>
      </c>
      <c r="S325" s="65" t="e">
        <f t="shared" ca="1" si="76"/>
        <v>#NAME?</v>
      </c>
    </row>
    <row r="326" spans="1:19" s="60" customFormat="1" ht="10.5">
      <c r="A326" s="134">
        <v>312</v>
      </c>
      <c r="B326" s="64">
        <f t="shared" si="89"/>
        <v>0</v>
      </c>
      <c r="C326" s="62">
        <f t="shared" si="77"/>
        <v>0</v>
      </c>
      <c r="D326" s="62">
        <f t="shared" si="90"/>
        <v>0</v>
      </c>
      <c r="E326" s="62">
        <f t="shared" si="78"/>
        <v>0</v>
      </c>
      <c r="F326" s="62">
        <f t="shared" si="79"/>
        <v>0</v>
      </c>
      <c r="G326" s="63" t="e">
        <f t="shared" ca="1" si="80"/>
        <v>#NAME?</v>
      </c>
      <c r="H326" s="64" t="e">
        <f t="shared" ca="1" si="81"/>
        <v>#NAME?</v>
      </c>
      <c r="I326" s="65" t="e">
        <f t="shared" ca="1" si="82"/>
        <v>#NAME?</v>
      </c>
      <c r="J326" s="66" t="e">
        <f t="shared" ca="1" si="83"/>
        <v>#NAME?</v>
      </c>
      <c r="K326" s="67" t="e">
        <f t="shared" ca="1" si="73"/>
        <v>#NAME?</v>
      </c>
      <c r="L326" s="66" t="e">
        <f t="shared" ca="1" si="84"/>
        <v>#NAME?</v>
      </c>
      <c r="M326" s="67" t="e">
        <f t="shared" ca="1" si="85"/>
        <v>#NAME?</v>
      </c>
      <c r="N326" s="65" t="e">
        <f t="shared" ca="1" si="86"/>
        <v>#NAME?</v>
      </c>
      <c r="O326" s="65" t="e">
        <f t="shared" ca="1" si="87"/>
        <v>#NAME?</v>
      </c>
      <c r="P326" s="67" t="e">
        <f t="shared" ca="1" si="74"/>
        <v>#NAME?</v>
      </c>
      <c r="Q326" s="65" t="e">
        <f t="shared" ca="1" si="88"/>
        <v>#NAME?</v>
      </c>
      <c r="R326" s="67" t="e">
        <f t="shared" ca="1" si="75"/>
        <v>#NAME?</v>
      </c>
      <c r="S326" s="65" t="e">
        <f t="shared" ca="1" si="76"/>
        <v>#NAME?</v>
      </c>
    </row>
    <row r="327" spans="1:19" s="60" customFormat="1" ht="10.5">
      <c r="A327" s="134">
        <v>313</v>
      </c>
      <c r="B327" s="64">
        <f t="shared" si="89"/>
        <v>0</v>
      </c>
      <c r="C327" s="62">
        <f t="shared" si="77"/>
        <v>0</v>
      </c>
      <c r="D327" s="62">
        <f t="shared" si="90"/>
        <v>0</v>
      </c>
      <c r="E327" s="62">
        <f t="shared" si="78"/>
        <v>0</v>
      </c>
      <c r="F327" s="62">
        <f t="shared" si="79"/>
        <v>0</v>
      </c>
      <c r="G327" s="63" t="e">
        <f t="shared" ca="1" si="80"/>
        <v>#NAME?</v>
      </c>
      <c r="H327" s="64" t="e">
        <f t="shared" ca="1" si="81"/>
        <v>#NAME?</v>
      </c>
      <c r="I327" s="65" t="e">
        <f t="shared" ca="1" si="82"/>
        <v>#NAME?</v>
      </c>
      <c r="J327" s="66" t="e">
        <f t="shared" ca="1" si="83"/>
        <v>#NAME?</v>
      </c>
      <c r="K327" s="67" t="e">
        <f t="shared" ca="1" si="73"/>
        <v>#NAME?</v>
      </c>
      <c r="L327" s="66" t="e">
        <f t="shared" ca="1" si="84"/>
        <v>#NAME?</v>
      </c>
      <c r="M327" s="67" t="e">
        <f t="shared" ca="1" si="85"/>
        <v>#NAME?</v>
      </c>
      <c r="N327" s="65" t="e">
        <f t="shared" ca="1" si="86"/>
        <v>#NAME?</v>
      </c>
      <c r="O327" s="65" t="e">
        <f t="shared" ca="1" si="87"/>
        <v>#NAME?</v>
      </c>
      <c r="P327" s="67" t="e">
        <f t="shared" ca="1" si="74"/>
        <v>#NAME?</v>
      </c>
      <c r="Q327" s="65" t="e">
        <f t="shared" ca="1" si="88"/>
        <v>#NAME?</v>
      </c>
      <c r="R327" s="67" t="e">
        <f t="shared" ca="1" si="75"/>
        <v>#NAME?</v>
      </c>
      <c r="S327" s="65" t="e">
        <f t="shared" ca="1" si="76"/>
        <v>#NAME?</v>
      </c>
    </row>
    <row r="328" spans="1:19" s="60" customFormat="1" ht="10.5">
      <c r="A328" s="134">
        <v>314</v>
      </c>
      <c r="B328" s="64">
        <f t="shared" si="89"/>
        <v>0</v>
      </c>
      <c r="C328" s="62">
        <f t="shared" si="77"/>
        <v>0</v>
      </c>
      <c r="D328" s="62">
        <f t="shared" si="90"/>
        <v>0</v>
      </c>
      <c r="E328" s="62">
        <f t="shared" si="78"/>
        <v>0</v>
      </c>
      <c r="F328" s="62">
        <f t="shared" si="79"/>
        <v>0</v>
      </c>
      <c r="G328" s="63" t="e">
        <f t="shared" ca="1" si="80"/>
        <v>#NAME?</v>
      </c>
      <c r="H328" s="64" t="e">
        <f t="shared" ca="1" si="81"/>
        <v>#NAME?</v>
      </c>
      <c r="I328" s="65" t="e">
        <f t="shared" ca="1" si="82"/>
        <v>#NAME?</v>
      </c>
      <c r="J328" s="66" t="e">
        <f t="shared" ca="1" si="83"/>
        <v>#NAME?</v>
      </c>
      <c r="K328" s="67" t="e">
        <f t="shared" ca="1" si="73"/>
        <v>#NAME?</v>
      </c>
      <c r="L328" s="66" t="e">
        <f t="shared" ca="1" si="84"/>
        <v>#NAME?</v>
      </c>
      <c r="M328" s="67" t="e">
        <f t="shared" ca="1" si="85"/>
        <v>#NAME?</v>
      </c>
      <c r="N328" s="65" t="e">
        <f t="shared" ca="1" si="86"/>
        <v>#NAME?</v>
      </c>
      <c r="O328" s="65" t="e">
        <f t="shared" ca="1" si="87"/>
        <v>#NAME?</v>
      </c>
      <c r="P328" s="67" t="e">
        <f t="shared" ca="1" si="74"/>
        <v>#NAME?</v>
      </c>
      <c r="Q328" s="65" t="e">
        <f t="shared" ca="1" si="88"/>
        <v>#NAME?</v>
      </c>
      <c r="R328" s="67" t="e">
        <f t="shared" ca="1" si="75"/>
        <v>#NAME?</v>
      </c>
      <c r="S328" s="65" t="e">
        <f t="shared" ca="1" si="76"/>
        <v>#NAME?</v>
      </c>
    </row>
    <row r="329" spans="1:19" s="60" customFormat="1" ht="10.5">
      <c r="A329" s="134">
        <v>315</v>
      </c>
      <c r="B329" s="64">
        <f t="shared" si="89"/>
        <v>0</v>
      </c>
      <c r="C329" s="62">
        <f t="shared" si="77"/>
        <v>0</v>
      </c>
      <c r="D329" s="62">
        <f t="shared" si="90"/>
        <v>0</v>
      </c>
      <c r="E329" s="62">
        <f t="shared" si="78"/>
        <v>0</v>
      </c>
      <c r="F329" s="62">
        <f t="shared" si="79"/>
        <v>0</v>
      </c>
      <c r="G329" s="63" t="e">
        <f t="shared" ca="1" si="80"/>
        <v>#NAME?</v>
      </c>
      <c r="H329" s="64" t="e">
        <f t="shared" ca="1" si="81"/>
        <v>#NAME?</v>
      </c>
      <c r="I329" s="65" t="e">
        <f t="shared" ca="1" si="82"/>
        <v>#NAME?</v>
      </c>
      <c r="J329" s="66" t="e">
        <f t="shared" ca="1" si="83"/>
        <v>#NAME?</v>
      </c>
      <c r="K329" s="67" t="e">
        <f t="shared" ca="1" si="73"/>
        <v>#NAME?</v>
      </c>
      <c r="L329" s="66" t="e">
        <f t="shared" ca="1" si="84"/>
        <v>#NAME?</v>
      </c>
      <c r="M329" s="67" t="e">
        <f t="shared" ca="1" si="85"/>
        <v>#NAME?</v>
      </c>
      <c r="N329" s="65" t="e">
        <f t="shared" ca="1" si="86"/>
        <v>#NAME?</v>
      </c>
      <c r="O329" s="65" t="e">
        <f t="shared" ca="1" si="87"/>
        <v>#NAME?</v>
      </c>
      <c r="P329" s="67" t="e">
        <f t="shared" ca="1" si="74"/>
        <v>#NAME?</v>
      </c>
      <c r="Q329" s="65" t="e">
        <f t="shared" ca="1" si="88"/>
        <v>#NAME?</v>
      </c>
      <c r="R329" s="67" t="e">
        <f t="shared" ca="1" si="75"/>
        <v>#NAME?</v>
      </c>
      <c r="S329" s="65" t="e">
        <f t="shared" ca="1" si="76"/>
        <v>#NAME?</v>
      </c>
    </row>
    <row r="330" spans="1:19" s="60" customFormat="1" ht="10.5">
      <c r="A330" s="134">
        <v>316</v>
      </c>
      <c r="B330" s="64">
        <f t="shared" si="89"/>
        <v>0</v>
      </c>
      <c r="C330" s="62">
        <f t="shared" si="77"/>
        <v>0</v>
      </c>
      <c r="D330" s="62">
        <f t="shared" si="90"/>
        <v>0</v>
      </c>
      <c r="E330" s="62">
        <f t="shared" si="78"/>
        <v>0</v>
      </c>
      <c r="F330" s="62">
        <f t="shared" si="79"/>
        <v>0</v>
      </c>
      <c r="G330" s="63" t="e">
        <f t="shared" ca="1" si="80"/>
        <v>#NAME?</v>
      </c>
      <c r="H330" s="64" t="e">
        <f t="shared" ca="1" si="81"/>
        <v>#NAME?</v>
      </c>
      <c r="I330" s="65" t="e">
        <f t="shared" ca="1" si="82"/>
        <v>#NAME?</v>
      </c>
      <c r="J330" s="66" t="e">
        <f t="shared" ca="1" si="83"/>
        <v>#NAME?</v>
      </c>
      <c r="K330" s="67" t="e">
        <f t="shared" ca="1" si="73"/>
        <v>#NAME?</v>
      </c>
      <c r="L330" s="66" t="e">
        <f t="shared" ca="1" si="84"/>
        <v>#NAME?</v>
      </c>
      <c r="M330" s="67" t="e">
        <f t="shared" ca="1" si="85"/>
        <v>#NAME?</v>
      </c>
      <c r="N330" s="65" t="e">
        <f t="shared" ca="1" si="86"/>
        <v>#NAME?</v>
      </c>
      <c r="O330" s="65" t="e">
        <f t="shared" ca="1" si="87"/>
        <v>#NAME?</v>
      </c>
      <c r="P330" s="67" t="e">
        <f t="shared" ca="1" si="74"/>
        <v>#NAME?</v>
      </c>
      <c r="Q330" s="65" t="e">
        <f t="shared" ca="1" si="88"/>
        <v>#NAME?</v>
      </c>
      <c r="R330" s="67" t="e">
        <f t="shared" ca="1" si="75"/>
        <v>#NAME?</v>
      </c>
      <c r="S330" s="65" t="e">
        <f t="shared" ca="1" si="76"/>
        <v>#NAME?</v>
      </c>
    </row>
    <row r="331" spans="1:19" s="60" customFormat="1" ht="10.5">
      <c r="A331" s="134">
        <v>317</v>
      </c>
      <c r="B331" s="64">
        <f t="shared" si="89"/>
        <v>0</v>
      </c>
      <c r="C331" s="62">
        <f t="shared" si="77"/>
        <v>0</v>
      </c>
      <c r="D331" s="62">
        <f t="shared" si="90"/>
        <v>0</v>
      </c>
      <c r="E331" s="62">
        <f t="shared" si="78"/>
        <v>0</v>
      </c>
      <c r="F331" s="62">
        <f t="shared" si="79"/>
        <v>0</v>
      </c>
      <c r="G331" s="63" t="e">
        <f t="shared" ca="1" si="80"/>
        <v>#NAME?</v>
      </c>
      <c r="H331" s="64" t="e">
        <f t="shared" ca="1" si="81"/>
        <v>#NAME?</v>
      </c>
      <c r="I331" s="65" t="e">
        <f t="shared" ca="1" si="82"/>
        <v>#NAME?</v>
      </c>
      <c r="J331" s="66" t="e">
        <f t="shared" ca="1" si="83"/>
        <v>#NAME?</v>
      </c>
      <c r="K331" s="67" t="e">
        <f t="shared" ca="1" si="73"/>
        <v>#NAME?</v>
      </c>
      <c r="L331" s="66" t="e">
        <f t="shared" ca="1" si="84"/>
        <v>#NAME?</v>
      </c>
      <c r="M331" s="67" t="e">
        <f t="shared" ca="1" si="85"/>
        <v>#NAME?</v>
      </c>
      <c r="N331" s="65" t="e">
        <f t="shared" ca="1" si="86"/>
        <v>#NAME?</v>
      </c>
      <c r="O331" s="65" t="e">
        <f t="shared" ca="1" si="87"/>
        <v>#NAME?</v>
      </c>
      <c r="P331" s="67" t="e">
        <f t="shared" ca="1" si="74"/>
        <v>#NAME?</v>
      </c>
      <c r="Q331" s="65" t="e">
        <f t="shared" ca="1" si="88"/>
        <v>#NAME?</v>
      </c>
      <c r="R331" s="67" t="e">
        <f t="shared" ca="1" si="75"/>
        <v>#NAME?</v>
      </c>
      <c r="S331" s="65" t="e">
        <f t="shared" ca="1" si="76"/>
        <v>#NAME?</v>
      </c>
    </row>
    <row r="332" spans="1:19" s="60" customFormat="1" ht="10.5">
      <c r="A332" s="134">
        <v>318</v>
      </c>
      <c r="B332" s="64">
        <f t="shared" si="89"/>
        <v>0</v>
      </c>
      <c r="C332" s="62">
        <f t="shared" si="77"/>
        <v>0</v>
      </c>
      <c r="D332" s="62">
        <f t="shared" si="90"/>
        <v>0</v>
      </c>
      <c r="E332" s="62">
        <f t="shared" si="78"/>
        <v>0</v>
      </c>
      <c r="F332" s="62">
        <f t="shared" si="79"/>
        <v>0</v>
      </c>
      <c r="G332" s="63" t="e">
        <f t="shared" ca="1" si="80"/>
        <v>#NAME?</v>
      </c>
      <c r="H332" s="64" t="e">
        <f t="shared" ca="1" si="81"/>
        <v>#NAME?</v>
      </c>
      <c r="I332" s="65" t="e">
        <f t="shared" ca="1" si="82"/>
        <v>#NAME?</v>
      </c>
      <c r="J332" s="66" t="e">
        <f t="shared" ca="1" si="83"/>
        <v>#NAME?</v>
      </c>
      <c r="K332" s="67" t="e">
        <f t="shared" ca="1" si="73"/>
        <v>#NAME?</v>
      </c>
      <c r="L332" s="66" t="e">
        <f t="shared" ca="1" si="84"/>
        <v>#NAME?</v>
      </c>
      <c r="M332" s="67" t="e">
        <f t="shared" ca="1" si="85"/>
        <v>#NAME?</v>
      </c>
      <c r="N332" s="65" t="e">
        <f t="shared" ca="1" si="86"/>
        <v>#NAME?</v>
      </c>
      <c r="O332" s="65" t="e">
        <f t="shared" ca="1" si="87"/>
        <v>#NAME?</v>
      </c>
      <c r="P332" s="67" t="e">
        <f t="shared" ca="1" si="74"/>
        <v>#NAME?</v>
      </c>
      <c r="Q332" s="65" t="e">
        <f t="shared" ca="1" si="88"/>
        <v>#NAME?</v>
      </c>
      <c r="R332" s="67" t="e">
        <f t="shared" ca="1" si="75"/>
        <v>#NAME?</v>
      </c>
      <c r="S332" s="65" t="e">
        <f t="shared" ca="1" si="76"/>
        <v>#NAME?</v>
      </c>
    </row>
    <row r="333" spans="1:19" s="60" customFormat="1" ht="10.5">
      <c r="A333" s="134">
        <v>319</v>
      </c>
      <c r="B333" s="64">
        <f t="shared" si="89"/>
        <v>0</v>
      </c>
      <c r="C333" s="62">
        <f t="shared" si="77"/>
        <v>0</v>
      </c>
      <c r="D333" s="62">
        <f t="shared" si="90"/>
        <v>0</v>
      </c>
      <c r="E333" s="62">
        <f t="shared" si="78"/>
        <v>0</v>
      </c>
      <c r="F333" s="62">
        <f t="shared" si="79"/>
        <v>0</v>
      </c>
      <c r="G333" s="63" t="e">
        <f t="shared" ca="1" si="80"/>
        <v>#NAME?</v>
      </c>
      <c r="H333" s="64" t="e">
        <f t="shared" ca="1" si="81"/>
        <v>#NAME?</v>
      </c>
      <c r="I333" s="65" t="e">
        <f t="shared" ca="1" si="82"/>
        <v>#NAME?</v>
      </c>
      <c r="J333" s="66" t="e">
        <f t="shared" ca="1" si="83"/>
        <v>#NAME?</v>
      </c>
      <c r="K333" s="67" t="e">
        <f t="shared" ca="1" si="73"/>
        <v>#NAME?</v>
      </c>
      <c r="L333" s="66" t="e">
        <f t="shared" ca="1" si="84"/>
        <v>#NAME?</v>
      </c>
      <c r="M333" s="67" t="e">
        <f t="shared" ca="1" si="85"/>
        <v>#NAME?</v>
      </c>
      <c r="N333" s="65" t="e">
        <f t="shared" ca="1" si="86"/>
        <v>#NAME?</v>
      </c>
      <c r="O333" s="65" t="e">
        <f t="shared" ca="1" si="87"/>
        <v>#NAME?</v>
      </c>
      <c r="P333" s="67" t="e">
        <f t="shared" ca="1" si="74"/>
        <v>#NAME?</v>
      </c>
      <c r="Q333" s="65" t="e">
        <f t="shared" ca="1" si="88"/>
        <v>#NAME?</v>
      </c>
      <c r="R333" s="67" t="e">
        <f t="shared" ca="1" si="75"/>
        <v>#NAME?</v>
      </c>
      <c r="S333" s="65" t="e">
        <f t="shared" ca="1" si="76"/>
        <v>#NAME?</v>
      </c>
    </row>
    <row r="334" spans="1:19" s="60" customFormat="1" ht="10.5">
      <c r="A334" s="134">
        <v>320</v>
      </c>
      <c r="B334" s="64">
        <f t="shared" si="89"/>
        <v>0</v>
      </c>
      <c r="C334" s="62">
        <f t="shared" si="77"/>
        <v>0</v>
      </c>
      <c r="D334" s="62">
        <f t="shared" si="90"/>
        <v>0</v>
      </c>
      <c r="E334" s="62">
        <f t="shared" si="78"/>
        <v>0</v>
      </c>
      <c r="F334" s="62">
        <f t="shared" si="79"/>
        <v>0</v>
      </c>
      <c r="G334" s="63" t="e">
        <f t="shared" ca="1" si="80"/>
        <v>#NAME?</v>
      </c>
      <c r="H334" s="64" t="e">
        <f t="shared" ca="1" si="81"/>
        <v>#NAME?</v>
      </c>
      <c r="I334" s="65" t="e">
        <f t="shared" ca="1" si="82"/>
        <v>#NAME?</v>
      </c>
      <c r="J334" s="66" t="e">
        <f t="shared" ca="1" si="83"/>
        <v>#NAME?</v>
      </c>
      <c r="K334" s="67" t="e">
        <f t="shared" ca="1" si="73"/>
        <v>#NAME?</v>
      </c>
      <c r="L334" s="66" t="e">
        <f t="shared" ca="1" si="84"/>
        <v>#NAME?</v>
      </c>
      <c r="M334" s="67" t="e">
        <f t="shared" ca="1" si="85"/>
        <v>#NAME?</v>
      </c>
      <c r="N334" s="65" t="e">
        <f t="shared" ca="1" si="86"/>
        <v>#NAME?</v>
      </c>
      <c r="O334" s="65" t="e">
        <f t="shared" ca="1" si="87"/>
        <v>#NAME?</v>
      </c>
      <c r="P334" s="67" t="e">
        <f t="shared" ca="1" si="74"/>
        <v>#NAME?</v>
      </c>
      <c r="Q334" s="65" t="e">
        <f t="shared" ca="1" si="88"/>
        <v>#NAME?</v>
      </c>
      <c r="R334" s="67" t="e">
        <f t="shared" ca="1" si="75"/>
        <v>#NAME?</v>
      </c>
      <c r="S334" s="65" t="e">
        <f t="shared" ca="1" si="76"/>
        <v>#NAME?</v>
      </c>
    </row>
    <row r="335" spans="1:19" s="60" customFormat="1" ht="10.5">
      <c r="A335" s="134">
        <v>321</v>
      </c>
      <c r="B335" s="64">
        <f t="shared" si="89"/>
        <v>0</v>
      </c>
      <c r="C335" s="62">
        <f t="shared" si="77"/>
        <v>0</v>
      </c>
      <c r="D335" s="62">
        <f t="shared" si="90"/>
        <v>0</v>
      </c>
      <c r="E335" s="62">
        <f t="shared" si="78"/>
        <v>0</v>
      </c>
      <c r="F335" s="62">
        <f t="shared" si="79"/>
        <v>0</v>
      </c>
      <c r="G335" s="63" t="e">
        <f t="shared" ca="1" si="80"/>
        <v>#NAME?</v>
      </c>
      <c r="H335" s="64" t="e">
        <f t="shared" ca="1" si="81"/>
        <v>#NAME?</v>
      </c>
      <c r="I335" s="65" t="e">
        <f t="shared" ca="1" si="82"/>
        <v>#NAME?</v>
      </c>
      <c r="J335" s="66" t="e">
        <f t="shared" ca="1" si="83"/>
        <v>#NAME?</v>
      </c>
      <c r="K335" s="67" t="e">
        <f t="shared" ref="K335:K374" ca="1" si="91">D335+J335</f>
        <v>#NAME?</v>
      </c>
      <c r="L335" s="66" t="e">
        <f t="shared" ca="1" si="84"/>
        <v>#NAME?</v>
      </c>
      <c r="M335" s="67" t="e">
        <f t="shared" ca="1" si="85"/>
        <v>#NAME?</v>
      </c>
      <c r="N335" s="65" t="e">
        <f t="shared" ca="1" si="86"/>
        <v>#NAME?</v>
      </c>
      <c r="O335" s="65" t="e">
        <f t="shared" ca="1" si="87"/>
        <v>#NAME?</v>
      </c>
      <c r="P335" s="67" t="e">
        <f t="shared" ref="P335:P374" ca="1" si="92">(H335-J335)/(1+$F$10)^($A335/12)</f>
        <v>#NAME?</v>
      </c>
      <c r="Q335" s="65" t="e">
        <f t="shared" ca="1" si="88"/>
        <v>#NAME?</v>
      </c>
      <c r="R335" s="67" t="e">
        <f t="shared" ref="R335:R374" ca="1" si="93">(L335-C335)/(1+$F$10)^($A335/12)</f>
        <v>#NAME?</v>
      </c>
      <c r="S335" s="65" t="e">
        <f t="shared" ref="S335:S374" ca="1" si="94">(O335-C335)/(1+$F$10)^($A335/12)</f>
        <v>#NAME?</v>
      </c>
    </row>
    <row r="336" spans="1:19" s="60" customFormat="1" ht="10.5">
      <c r="A336" s="134">
        <v>322</v>
      </c>
      <c r="B336" s="64">
        <f t="shared" si="89"/>
        <v>0</v>
      </c>
      <c r="C336" s="62">
        <f t="shared" ref="C336:C374" si="95">IF(ROUND(B336,2)&gt;0,$C$6-D336,0)</f>
        <v>0</v>
      </c>
      <c r="D336" s="62">
        <f t="shared" si="90"/>
        <v>0</v>
      </c>
      <c r="E336" s="62">
        <f t="shared" ref="E336:E374" si="96">D336/(1+($F$9/12))^(A336)</f>
        <v>0</v>
      </c>
      <c r="F336" s="62">
        <f t="shared" ref="F336:F374" si="97">(C336+D336)/(1+($F$7))^(A336/12)</f>
        <v>0</v>
      </c>
      <c r="G336" s="63" t="e">
        <f t="shared" ref="G336:G374" ca="1" si="98">$I$3*$F$9/12+I336*$F$9/12</f>
        <v>#NAME?</v>
      </c>
      <c r="H336" s="64" t="e">
        <f t="shared" ref="H336:H374" ca="1" si="99">($I$4*(1+Monatszins($I$5)/12)^A336)</f>
        <v>#NAME?</v>
      </c>
      <c r="I336" s="65" t="e">
        <f t="shared" ref="I336:I374" ca="1" si="100">MAX(C336+D336-H336,0)</f>
        <v>#NAME?</v>
      </c>
      <c r="J336" s="66" t="e">
        <f t="shared" ref="J336:J374" ca="1" si="101">($I$6/12)*(1+Monatszins($I$7)/12)^A336</f>
        <v>#NAME?</v>
      </c>
      <c r="K336" s="67" t="e">
        <f t="shared" ca="1" si="91"/>
        <v>#NAME?</v>
      </c>
      <c r="L336" s="66" t="e">
        <f t="shared" ref="L336:L363" ca="1" si="102">H336-K336</f>
        <v>#NAME?</v>
      </c>
      <c r="M336" s="67" t="e">
        <f t="shared" ref="M336:M374" ca="1" si="103">-K336-($I$8/12*$I$9)+H336</f>
        <v>#NAME?</v>
      </c>
      <c r="N336" s="65" t="e">
        <f t="shared" ref="N336:N374" ca="1" si="104">M336*$I$10</f>
        <v>#NAME?</v>
      </c>
      <c r="O336" s="65" t="e">
        <f t="shared" ref="O336:O363" ca="1" si="105">L336-N336</f>
        <v>#NAME?</v>
      </c>
      <c r="P336" s="67" t="e">
        <f t="shared" ca="1" si="92"/>
        <v>#NAME?</v>
      </c>
      <c r="Q336" s="65" t="e">
        <f t="shared" ref="Q336:Q374" ca="1" si="106">(H336-J336-(H336-J336-($I$8/12*$I$9))*$I$10)/(1+$F$10)^($A336/12)</f>
        <v>#NAME?</v>
      </c>
      <c r="R336" s="67" t="e">
        <f t="shared" ca="1" si="93"/>
        <v>#NAME?</v>
      </c>
      <c r="S336" s="65" t="e">
        <f t="shared" ca="1" si="94"/>
        <v>#NAME?</v>
      </c>
    </row>
    <row r="337" spans="1:19" s="60" customFormat="1" ht="10.5">
      <c r="A337" s="134">
        <v>323</v>
      </c>
      <c r="B337" s="64">
        <f t="shared" ref="B337:B374" si="107">MAX(0,B336-C336)</f>
        <v>0</v>
      </c>
      <c r="C337" s="62">
        <f t="shared" si="95"/>
        <v>0</v>
      </c>
      <c r="D337" s="62">
        <f t="shared" si="90"/>
        <v>0</v>
      </c>
      <c r="E337" s="62">
        <f t="shared" si="96"/>
        <v>0</v>
      </c>
      <c r="F337" s="62">
        <f t="shared" si="97"/>
        <v>0</v>
      </c>
      <c r="G337" s="63" t="e">
        <f t="shared" ca="1" si="98"/>
        <v>#NAME?</v>
      </c>
      <c r="H337" s="64" t="e">
        <f t="shared" ca="1" si="99"/>
        <v>#NAME?</v>
      </c>
      <c r="I337" s="65" t="e">
        <f t="shared" ca="1" si="100"/>
        <v>#NAME?</v>
      </c>
      <c r="J337" s="66" t="e">
        <f t="shared" ca="1" si="101"/>
        <v>#NAME?</v>
      </c>
      <c r="K337" s="67" t="e">
        <f t="shared" ca="1" si="91"/>
        <v>#NAME?</v>
      </c>
      <c r="L337" s="66" t="e">
        <f t="shared" ca="1" si="102"/>
        <v>#NAME?</v>
      </c>
      <c r="M337" s="67" t="e">
        <f t="shared" ca="1" si="103"/>
        <v>#NAME?</v>
      </c>
      <c r="N337" s="65" t="e">
        <f t="shared" ca="1" si="104"/>
        <v>#NAME?</v>
      </c>
      <c r="O337" s="65" t="e">
        <f t="shared" ca="1" si="105"/>
        <v>#NAME?</v>
      </c>
      <c r="P337" s="67" t="e">
        <f t="shared" ca="1" si="92"/>
        <v>#NAME?</v>
      </c>
      <c r="Q337" s="65" t="e">
        <f t="shared" ca="1" si="106"/>
        <v>#NAME?</v>
      </c>
      <c r="R337" s="67" t="e">
        <f t="shared" ca="1" si="93"/>
        <v>#NAME?</v>
      </c>
      <c r="S337" s="65" t="e">
        <f t="shared" ca="1" si="94"/>
        <v>#NAME?</v>
      </c>
    </row>
    <row r="338" spans="1:19" s="60" customFormat="1" ht="10.5">
      <c r="A338" s="134">
        <v>324</v>
      </c>
      <c r="B338" s="64">
        <f t="shared" si="107"/>
        <v>0</v>
      </c>
      <c r="C338" s="62">
        <f t="shared" si="95"/>
        <v>0</v>
      </c>
      <c r="D338" s="62">
        <f t="shared" si="90"/>
        <v>0</v>
      </c>
      <c r="E338" s="62">
        <f t="shared" si="96"/>
        <v>0</v>
      </c>
      <c r="F338" s="62">
        <f t="shared" si="97"/>
        <v>0</v>
      </c>
      <c r="G338" s="63" t="e">
        <f t="shared" ca="1" si="98"/>
        <v>#NAME?</v>
      </c>
      <c r="H338" s="64" t="e">
        <f t="shared" ca="1" si="99"/>
        <v>#NAME?</v>
      </c>
      <c r="I338" s="65" t="e">
        <f t="shared" ca="1" si="100"/>
        <v>#NAME?</v>
      </c>
      <c r="J338" s="66" t="e">
        <f t="shared" ca="1" si="101"/>
        <v>#NAME?</v>
      </c>
      <c r="K338" s="67" t="e">
        <f t="shared" ca="1" si="91"/>
        <v>#NAME?</v>
      </c>
      <c r="L338" s="66" t="e">
        <f t="shared" ca="1" si="102"/>
        <v>#NAME?</v>
      </c>
      <c r="M338" s="67" t="e">
        <f t="shared" ca="1" si="103"/>
        <v>#NAME?</v>
      </c>
      <c r="N338" s="65" t="e">
        <f t="shared" ca="1" si="104"/>
        <v>#NAME?</v>
      </c>
      <c r="O338" s="65" t="e">
        <f t="shared" ca="1" si="105"/>
        <v>#NAME?</v>
      </c>
      <c r="P338" s="67" t="e">
        <f t="shared" ca="1" si="92"/>
        <v>#NAME?</v>
      </c>
      <c r="Q338" s="65" t="e">
        <f t="shared" ca="1" si="106"/>
        <v>#NAME?</v>
      </c>
      <c r="R338" s="67" t="e">
        <f t="shared" ca="1" si="93"/>
        <v>#NAME?</v>
      </c>
      <c r="S338" s="65" t="e">
        <f t="shared" ca="1" si="94"/>
        <v>#NAME?</v>
      </c>
    </row>
    <row r="339" spans="1:19" s="60" customFormat="1" ht="10.5">
      <c r="A339" s="134">
        <v>325</v>
      </c>
      <c r="B339" s="64">
        <f t="shared" si="107"/>
        <v>0</v>
      </c>
      <c r="C339" s="62">
        <f t="shared" si="95"/>
        <v>0</v>
      </c>
      <c r="D339" s="62">
        <f t="shared" si="90"/>
        <v>0</v>
      </c>
      <c r="E339" s="62">
        <f t="shared" si="96"/>
        <v>0</v>
      </c>
      <c r="F339" s="62">
        <f t="shared" si="97"/>
        <v>0</v>
      </c>
      <c r="G339" s="63" t="e">
        <f t="shared" ca="1" si="98"/>
        <v>#NAME?</v>
      </c>
      <c r="H339" s="64" t="e">
        <f t="shared" ca="1" si="99"/>
        <v>#NAME?</v>
      </c>
      <c r="I339" s="65" t="e">
        <f t="shared" ca="1" si="100"/>
        <v>#NAME?</v>
      </c>
      <c r="J339" s="66" t="e">
        <f t="shared" ca="1" si="101"/>
        <v>#NAME?</v>
      </c>
      <c r="K339" s="67" t="e">
        <f t="shared" ca="1" si="91"/>
        <v>#NAME?</v>
      </c>
      <c r="L339" s="66" t="e">
        <f t="shared" ca="1" si="102"/>
        <v>#NAME?</v>
      </c>
      <c r="M339" s="67" t="e">
        <f t="shared" ca="1" si="103"/>
        <v>#NAME?</v>
      </c>
      <c r="N339" s="65" t="e">
        <f t="shared" ca="1" si="104"/>
        <v>#NAME?</v>
      </c>
      <c r="O339" s="65" t="e">
        <f t="shared" ca="1" si="105"/>
        <v>#NAME?</v>
      </c>
      <c r="P339" s="67" t="e">
        <f t="shared" ca="1" si="92"/>
        <v>#NAME?</v>
      </c>
      <c r="Q339" s="65" t="e">
        <f t="shared" ca="1" si="106"/>
        <v>#NAME?</v>
      </c>
      <c r="R339" s="67" t="e">
        <f t="shared" ca="1" si="93"/>
        <v>#NAME?</v>
      </c>
      <c r="S339" s="65" t="e">
        <f t="shared" ca="1" si="94"/>
        <v>#NAME?</v>
      </c>
    </row>
    <row r="340" spans="1:19" s="60" customFormat="1" ht="10.5">
      <c r="A340" s="134">
        <v>326</v>
      </c>
      <c r="B340" s="64">
        <f t="shared" si="107"/>
        <v>0</v>
      </c>
      <c r="C340" s="62">
        <f t="shared" si="95"/>
        <v>0</v>
      </c>
      <c r="D340" s="62">
        <f t="shared" si="90"/>
        <v>0</v>
      </c>
      <c r="E340" s="62">
        <f t="shared" si="96"/>
        <v>0</v>
      </c>
      <c r="F340" s="62">
        <f t="shared" si="97"/>
        <v>0</v>
      </c>
      <c r="G340" s="63" t="e">
        <f t="shared" ca="1" si="98"/>
        <v>#NAME?</v>
      </c>
      <c r="H340" s="64" t="e">
        <f t="shared" ca="1" si="99"/>
        <v>#NAME?</v>
      </c>
      <c r="I340" s="65" t="e">
        <f t="shared" ca="1" si="100"/>
        <v>#NAME?</v>
      </c>
      <c r="J340" s="66" t="e">
        <f t="shared" ca="1" si="101"/>
        <v>#NAME?</v>
      </c>
      <c r="K340" s="67" t="e">
        <f t="shared" ca="1" si="91"/>
        <v>#NAME?</v>
      </c>
      <c r="L340" s="66" t="e">
        <f t="shared" ca="1" si="102"/>
        <v>#NAME?</v>
      </c>
      <c r="M340" s="67" t="e">
        <f t="shared" ca="1" si="103"/>
        <v>#NAME?</v>
      </c>
      <c r="N340" s="65" t="e">
        <f t="shared" ca="1" si="104"/>
        <v>#NAME?</v>
      </c>
      <c r="O340" s="65" t="e">
        <f t="shared" ca="1" si="105"/>
        <v>#NAME?</v>
      </c>
      <c r="P340" s="67" t="e">
        <f t="shared" ca="1" si="92"/>
        <v>#NAME?</v>
      </c>
      <c r="Q340" s="65" t="e">
        <f t="shared" ca="1" si="106"/>
        <v>#NAME?</v>
      </c>
      <c r="R340" s="67" t="e">
        <f t="shared" ca="1" si="93"/>
        <v>#NAME?</v>
      </c>
      <c r="S340" s="65" t="e">
        <f t="shared" ca="1" si="94"/>
        <v>#NAME?</v>
      </c>
    </row>
    <row r="341" spans="1:19" s="60" customFormat="1" ht="10.5">
      <c r="A341" s="134">
        <v>327</v>
      </c>
      <c r="B341" s="64">
        <f t="shared" si="107"/>
        <v>0</v>
      </c>
      <c r="C341" s="62">
        <f t="shared" si="95"/>
        <v>0</v>
      </c>
      <c r="D341" s="62">
        <f t="shared" si="90"/>
        <v>0</v>
      </c>
      <c r="E341" s="62">
        <f t="shared" si="96"/>
        <v>0</v>
      </c>
      <c r="F341" s="62">
        <f t="shared" si="97"/>
        <v>0</v>
      </c>
      <c r="G341" s="63" t="e">
        <f t="shared" ca="1" si="98"/>
        <v>#NAME?</v>
      </c>
      <c r="H341" s="64" t="e">
        <f t="shared" ca="1" si="99"/>
        <v>#NAME?</v>
      </c>
      <c r="I341" s="65" t="e">
        <f t="shared" ca="1" si="100"/>
        <v>#NAME?</v>
      </c>
      <c r="J341" s="66" t="e">
        <f t="shared" ca="1" si="101"/>
        <v>#NAME?</v>
      </c>
      <c r="K341" s="67" t="e">
        <f t="shared" ca="1" si="91"/>
        <v>#NAME?</v>
      </c>
      <c r="L341" s="66" t="e">
        <f t="shared" ca="1" si="102"/>
        <v>#NAME?</v>
      </c>
      <c r="M341" s="67" t="e">
        <f t="shared" ca="1" si="103"/>
        <v>#NAME?</v>
      </c>
      <c r="N341" s="65" t="e">
        <f t="shared" ca="1" si="104"/>
        <v>#NAME?</v>
      </c>
      <c r="O341" s="65" t="e">
        <f t="shared" ca="1" si="105"/>
        <v>#NAME?</v>
      </c>
      <c r="P341" s="67" t="e">
        <f t="shared" ca="1" si="92"/>
        <v>#NAME?</v>
      </c>
      <c r="Q341" s="65" t="e">
        <f t="shared" ca="1" si="106"/>
        <v>#NAME?</v>
      </c>
      <c r="R341" s="67" t="e">
        <f t="shared" ca="1" si="93"/>
        <v>#NAME?</v>
      </c>
      <c r="S341" s="65" t="e">
        <f t="shared" ca="1" si="94"/>
        <v>#NAME?</v>
      </c>
    </row>
    <row r="342" spans="1:19" s="60" customFormat="1" ht="10.5">
      <c r="A342" s="134">
        <v>328</v>
      </c>
      <c r="B342" s="64">
        <f t="shared" si="107"/>
        <v>0</v>
      </c>
      <c r="C342" s="62">
        <f t="shared" si="95"/>
        <v>0</v>
      </c>
      <c r="D342" s="62">
        <f t="shared" si="90"/>
        <v>0</v>
      </c>
      <c r="E342" s="62">
        <f t="shared" si="96"/>
        <v>0</v>
      </c>
      <c r="F342" s="62">
        <f t="shared" si="97"/>
        <v>0</v>
      </c>
      <c r="G342" s="63" t="e">
        <f t="shared" ca="1" si="98"/>
        <v>#NAME?</v>
      </c>
      <c r="H342" s="64" t="e">
        <f t="shared" ca="1" si="99"/>
        <v>#NAME?</v>
      </c>
      <c r="I342" s="65" t="e">
        <f t="shared" ca="1" si="100"/>
        <v>#NAME?</v>
      </c>
      <c r="J342" s="66" t="e">
        <f t="shared" ca="1" si="101"/>
        <v>#NAME?</v>
      </c>
      <c r="K342" s="67" t="e">
        <f t="shared" ca="1" si="91"/>
        <v>#NAME?</v>
      </c>
      <c r="L342" s="66" t="e">
        <f t="shared" ca="1" si="102"/>
        <v>#NAME?</v>
      </c>
      <c r="M342" s="67" t="e">
        <f t="shared" ca="1" si="103"/>
        <v>#NAME?</v>
      </c>
      <c r="N342" s="65" t="e">
        <f t="shared" ca="1" si="104"/>
        <v>#NAME?</v>
      </c>
      <c r="O342" s="65" t="e">
        <f t="shared" ca="1" si="105"/>
        <v>#NAME?</v>
      </c>
      <c r="P342" s="67" t="e">
        <f t="shared" ca="1" si="92"/>
        <v>#NAME?</v>
      </c>
      <c r="Q342" s="65" t="e">
        <f t="shared" ca="1" si="106"/>
        <v>#NAME?</v>
      </c>
      <c r="R342" s="67" t="e">
        <f t="shared" ca="1" si="93"/>
        <v>#NAME?</v>
      </c>
      <c r="S342" s="65" t="e">
        <f t="shared" ca="1" si="94"/>
        <v>#NAME?</v>
      </c>
    </row>
    <row r="343" spans="1:19" s="60" customFormat="1" ht="10.5">
      <c r="A343" s="134">
        <v>329</v>
      </c>
      <c r="B343" s="64">
        <f t="shared" si="107"/>
        <v>0</v>
      </c>
      <c r="C343" s="62">
        <f t="shared" si="95"/>
        <v>0</v>
      </c>
      <c r="D343" s="62">
        <f t="shared" si="90"/>
        <v>0</v>
      </c>
      <c r="E343" s="62">
        <f t="shared" si="96"/>
        <v>0</v>
      </c>
      <c r="F343" s="62">
        <f t="shared" si="97"/>
        <v>0</v>
      </c>
      <c r="G343" s="63" t="e">
        <f t="shared" ca="1" si="98"/>
        <v>#NAME?</v>
      </c>
      <c r="H343" s="64" t="e">
        <f t="shared" ca="1" si="99"/>
        <v>#NAME?</v>
      </c>
      <c r="I343" s="65" t="e">
        <f t="shared" ca="1" si="100"/>
        <v>#NAME?</v>
      </c>
      <c r="J343" s="66" t="e">
        <f t="shared" ca="1" si="101"/>
        <v>#NAME?</v>
      </c>
      <c r="K343" s="67" t="e">
        <f t="shared" ca="1" si="91"/>
        <v>#NAME?</v>
      </c>
      <c r="L343" s="66" t="e">
        <f t="shared" ca="1" si="102"/>
        <v>#NAME?</v>
      </c>
      <c r="M343" s="67" t="e">
        <f t="shared" ca="1" si="103"/>
        <v>#NAME?</v>
      </c>
      <c r="N343" s="65" t="e">
        <f t="shared" ca="1" si="104"/>
        <v>#NAME?</v>
      </c>
      <c r="O343" s="65" t="e">
        <f t="shared" ca="1" si="105"/>
        <v>#NAME?</v>
      </c>
      <c r="P343" s="67" t="e">
        <f t="shared" ca="1" si="92"/>
        <v>#NAME?</v>
      </c>
      <c r="Q343" s="65" t="e">
        <f t="shared" ca="1" si="106"/>
        <v>#NAME?</v>
      </c>
      <c r="R343" s="67" t="e">
        <f t="shared" ca="1" si="93"/>
        <v>#NAME?</v>
      </c>
      <c r="S343" s="65" t="e">
        <f t="shared" ca="1" si="94"/>
        <v>#NAME?</v>
      </c>
    </row>
    <row r="344" spans="1:19" s="60" customFormat="1" ht="10.5">
      <c r="A344" s="134">
        <v>330</v>
      </c>
      <c r="B344" s="64">
        <f t="shared" si="107"/>
        <v>0</v>
      </c>
      <c r="C344" s="62">
        <f t="shared" si="95"/>
        <v>0</v>
      </c>
      <c r="D344" s="62">
        <f t="shared" si="90"/>
        <v>0</v>
      </c>
      <c r="E344" s="62">
        <f t="shared" si="96"/>
        <v>0</v>
      </c>
      <c r="F344" s="62">
        <f t="shared" si="97"/>
        <v>0</v>
      </c>
      <c r="G344" s="63" t="e">
        <f t="shared" ca="1" si="98"/>
        <v>#NAME?</v>
      </c>
      <c r="H344" s="64" t="e">
        <f t="shared" ca="1" si="99"/>
        <v>#NAME?</v>
      </c>
      <c r="I344" s="65" t="e">
        <f t="shared" ca="1" si="100"/>
        <v>#NAME?</v>
      </c>
      <c r="J344" s="66" t="e">
        <f t="shared" ca="1" si="101"/>
        <v>#NAME?</v>
      </c>
      <c r="K344" s="67" t="e">
        <f t="shared" ca="1" si="91"/>
        <v>#NAME?</v>
      </c>
      <c r="L344" s="66" t="e">
        <f t="shared" ca="1" si="102"/>
        <v>#NAME?</v>
      </c>
      <c r="M344" s="67" t="e">
        <f t="shared" ca="1" si="103"/>
        <v>#NAME?</v>
      </c>
      <c r="N344" s="65" t="e">
        <f t="shared" ca="1" si="104"/>
        <v>#NAME?</v>
      </c>
      <c r="O344" s="65" t="e">
        <f t="shared" ca="1" si="105"/>
        <v>#NAME?</v>
      </c>
      <c r="P344" s="67" t="e">
        <f t="shared" ca="1" si="92"/>
        <v>#NAME?</v>
      </c>
      <c r="Q344" s="65" t="e">
        <f t="shared" ca="1" si="106"/>
        <v>#NAME?</v>
      </c>
      <c r="R344" s="67" t="e">
        <f t="shared" ca="1" si="93"/>
        <v>#NAME?</v>
      </c>
      <c r="S344" s="65" t="e">
        <f t="shared" ca="1" si="94"/>
        <v>#NAME?</v>
      </c>
    </row>
    <row r="345" spans="1:19" s="60" customFormat="1" ht="10.5">
      <c r="A345" s="134">
        <v>331</v>
      </c>
      <c r="B345" s="64">
        <f t="shared" si="107"/>
        <v>0</v>
      </c>
      <c r="C345" s="62">
        <f t="shared" si="95"/>
        <v>0</v>
      </c>
      <c r="D345" s="62">
        <f t="shared" si="90"/>
        <v>0</v>
      </c>
      <c r="E345" s="62">
        <f t="shared" si="96"/>
        <v>0</v>
      </c>
      <c r="F345" s="62">
        <f t="shared" si="97"/>
        <v>0</v>
      </c>
      <c r="G345" s="63" t="e">
        <f t="shared" ca="1" si="98"/>
        <v>#NAME?</v>
      </c>
      <c r="H345" s="64" t="e">
        <f t="shared" ca="1" si="99"/>
        <v>#NAME?</v>
      </c>
      <c r="I345" s="65" t="e">
        <f t="shared" ca="1" si="100"/>
        <v>#NAME?</v>
      </c>
      <c r="J345" s="66" t="e">
        <f t="shared" ca="1" si="101"/>
        <v>#NAME?</v>
      </c>
      <c r="K345" s="67" t="e">
        <f t="shared" ca="1" si="91"/>
        <v>#NAME?</v>
      </c>
      <c r="L345" s="66" t="e">
        <f t="shared" ca="1" si="102"/>
        <v>#NAME?</v>
      </c>
      <c r="M345" s="67" t="e">
        <f t="shared" ca="1" si="103"/>
        <v>#NAME?</v>
      </c>
      <c r="N345" s="65" t="e">
        <f t="shared" ca="1" si="104"/>
        <v>#NAME?</v>
      </c>
      <c r="O345" s="65" t="e">
        <f t="shared" ca="1" si="105"/>
        <v>#NAME?</v>
      </c>
      <c r="P345" s="67" t="e">
        <f t="shared" ca="1" si="92"/>
        <v>#NAME?</v>
      </c>
      <c r="Q345" s="65" t="e">
        <f t="shared" ca="1" si="106"/>
        <v>#NAME?</v>
      </c>
      <c r="R345" s="67" t="e">
        <f t="shared" ca="1" si="93"/>
        <v>#NAME?</v>
      </c>
      <c r="S345" s="65" t="e">
        <f t="shared" ca="1" si="94"/>
        <v>#NAME?</v>
      </c>
    </row>
    <row r="346" spans="1:19" s="60" customFormat="1" ht="10.5">
      <c r="A346" s="134">
        <v>332</v>
      </c>
      <c r="B346" s="64">
        <f t="shared" si="107"/>
        <v>0</v>
      </c>
      <c r="C346" s="62">
        <f t="shared" si="95"/>
        <v>0</v>
      </c>
      <c r="D346" s="62">
        <f t="shared" si="90"/>
        <v>0</v>
      </c>
      <c r="E346" s="62">
        <f t="shared" si="96"/>
        <v>0</v>
      </c>
      <c r="F346" s="62">
        <f t="shared" si="97"/>
        <v>0</v>
      </c>
      <c r="G346" s="63" t="e">
        <f t="shared" ca="1" si="98"/>
        <v>#NAME?</v>
      </c>
      <c r="H346" s="64" t="e">
        <f t="shared" ca="1" si="99"/>
        <v>#NAME?</v>
      </c>
      <c r="I346" s="65" t="e">
        <f t="shared" ca="1" si="100"/>
        <v>#NAME?</v>
      </c>
      <c r="J346" s="66" t="e">
        <f t="shared" ca="1" si="101"/>
        <v>#NAME?</v>
      </c>
      <c r="K346" s="67" t="e">
        <f t="shared" ca="1" si="91"/>
        <v>#NAME?</v>
      </c>
      <c r="L346" s="66" t="e">
        <f t="shared" ca="1" si="102"/>
        <v>#NAME?</v>
      </c>
      <c r="M346" s="67" t="e">
        <f t="shared" ca="1" si="103"/>
        <v>#NAME?</v>
      </c>
      <c r="N346" s="65" t="e">
        <f t="shared" ca="1" si="104"/>
        <v>#NAME?</v>
      </c>
      <c r="O346" s="65" t="e">
        <f t="shared" ca="1" si="105"/>
        <v>#NAME?</v>
      </c>
      <c r="P346" s="67" t="e">
        <f t="shared" ca="1" si="92"/>
        <v>#NAME?</v>
      </c>
      <c r="Q346" s="65" t="e">
        <f t="shared" ca="1" si="106"/>
        <v>#NAME?</v>
      </c>
      <c r="R346" s="67" t="e">
        <f t="shared" ca="1" si="93"/>
        <v>#NAME?</v>
      </c>
      <c r="S346" s="65" t="e">
        <f t="shared" ca="1" si="94"/>
        <v>#NAME?</v>
      </c>
    </row>
    <row r="347" spans="1:19" s="60" customFormat="1" ht="10.5">
      <c r="A347" s="134">
        <v>333</v>
      </c>
      <c r="B347" s="64">
        <f t="shared" si="107"/>
        <v>0</v>
      </c>
      <c r="C347" s="62">
        <f t="shared" si="95"/>
        <v>0</v>
      </c>
      <c r="D347" s="62">
        <f t="shared" si="90"/>
        <v>0</v>
      </c>
      <c r="E347" s="62">
        <f t="shared" si="96"/>
        <v>0</v>
      </c>
      <c r="F347" s="62">
        <f t="shared" si="97"/>
        <v>0</v>
      </c>
      <c r="G347" s="63" t="e">
        <f t="shared" ca="1" si="98"/>
        <v>#NAME?</v>
      </c>
      <c r="H347" s="64" t="e">
        <f t="shared" ca="1" si="99"/>
        <v>#NAME?</v>
      </c>
      <c r="I347" s="65" t="e">
        <f t="shared" ca="1" si="100"/>
        <v>#NAME?</v>
      </c>
      <c r="J347" s="66" t="e">
        <f t="shared" ca="1" si="101"/>
        <v>#NAME?</v>
      </c>
      <c r="K347" s="67" t="e">
        <f t="shared" ca="1" si="91"/>
        <v>#NAME?</v>
      </c>
      <c r="L347" s="66" t="e">
        <f t="shared" ca="1" si="102"/>
        <v>#NAME?</v>
      </c>
      <c r="M347" s="67" t="e">
        <f t="shared" ca="1" si="103"/>
        <v>#NAME?</v>
      </c>
      <c r="N347" s="65" t="e">
        <f t="shared" ca="1" si="104"/>
        <v>#NAME?</v>
      </c>
      <c r="O347" s="65" t="e">
        <f t="shared" ca="1" si="105"/>
        <v>#NAME?</v>
      </c>
      <c r="P347" s="67" t="e">
        <f t="shared" ca="1" si="92"/>
        <v>#NAME?</v>
      </c>
      <c r="Q347" s="65" t="e">
        <f t="shared" ca="1" si="106"/>
        <v>#NAME?</v>
      </c>
      <c r="R347" s="67" t="e">
        <f t="shared" ca="1" si="93"/>
        <v>#NAME?</v>
      </c>
      <c r="S347" s="65" t="e">
        <f t="shared" ca="1" si="94"/>
        <v>#NAME?</v>
      </c>
    </row>
    <row r="348" spans="1:19" s="60" customFormat="1" ht="10.5">
      <c r="A348" s="134">
        <v>334</v>
      </c>
      <c r="B348" s="64">
        <f t="shared" si="107"/>
        <v>0</v>
      </c>
      <c r="C348" s="62">
        <f t="shared" si="95"/>
        <v>0</v>
      </c>
      <c r="D348" s="62">
        <f t="shared" si="90"/>
        <v>0</v>
      </c>
      <c r="E348" s="62">
        <f t="shared" si="96"/>
        <v>0</v>
      </c>
      <c r="F348" s="62">
        <f t="shared" si="97"/>
        <v>0</v>
      </c>
      <c r="G348" s="63" t="e">
        <f t="shared" ca="1" si="98"/>
        <v>#NAME?</v>
      </c>
      <c r="H348" s="64" t="e">
        <f t="shared" ca="1" si="99"/>
        <v>#NAME?</v>
      </c>
      <c r="I348" s="65" t="e">
        <f t="shared" ca="1" si="100"/>
        <v>#NAME?</v>
      </c>
      <c r="J348" s="66" t="e">
        <f t="shared" ca="1" si="101"/>
        <v>#NAME?</v>
      </c>
      <c r="K348" s="67" t="e">
        <f t="shared" ca="1" si="91"/>
        <v>#NAME?</v>
      </c>
      <c r="L348" s="66" t="e">
        <f t="shared" ca="1" si="102"/>
        <v>#NAME?</v>
      </c>
      <c r="M348" s="67" t="e">
        <f t="shared" ca="1" si="103"/>
        <v>#NAME?</v>
      </c>
      <c r="N348" s="65" t="e">
        <f t="shared" ca="1" si="104"/>
        <v>#NAME?</v>
      </c>
      <c r="O348" s="65" t="e">
        <f t="shared" ca="1" si="105"/>
        <v>#NAME?</v>
      </c>
      <c r="P348" s="67" t="e">
        <f t="shared" ca="1" si="92"/>
        <v>#NAME?</v>
      </c>
      <c r="Q348" s="65" t="e">
        <f t="shared" ca="1" si="106"/>
        <v>#NAME?</v>
      </c>
      <c r="R348" s="67" t="e">
        <f t="shared" ca="1" si="93"/>
        <v>#NAME?</v>
      </c>
      <c r="S348" s="65" t="e">
        <f t="shared" ca="1" si="94"/>
        <v>#NAME?</v>
      </c>
    </row>
    <row r="349" spans="1:19" s="60" customFormat="1" ht="10.5">
      <c r="A349" s="134">
        <v>335</v>
      </c>
      <c r="B349" s="64">
        <f t="shared" si="107"/>
        <v>0</v>
      </c>
      <c r="C349" s="62">
        <f t="shared" si="95"/>
        <v>0</v>
      </c>
      <c r="D349" s="62">
        <f t="shared" si="90"/>
        <v>0</v>
      </c>
      <c r="E349" s="62">
        <f t="shared" si="96"/>
        <v>0</v>
      </c>
      <c r="F349" s="62">
        <f t="shared" si="97"/>
        <v>0</v>
      </c>
      <c r="G349" s="63" t="e">
        <f t="shared" ca="1" si="98"/>
        <v>#NAME?</v>
      </c>
      <c r="H349" s="64" t="e">
        <f t="shared" ca="1" si="99"/>
        <v>#NAME?</v>
      </c>
      <c r="I349" s="65" t="e">
        <f t="shared" ca="1" si="100"/>
        <v>#NAME?</v>
      </c>
      <c r="J349" s="66" t="e">
        <f t="shared" ca="1" si="101"/>
        <v>#NAME?</v>
      </c>
      <c r="K349" s="67" t="e">
        <f t="shared" ca="1" si="91"/>
        <v>#NAME?</v>
      </c>
      <c r="L349" s="66" t="e">
        <f t="shared" ca="1" si="102"/>
        <v>#NAME?</v>
      </c>
      <c r="M349" s="67" t="e">
        <f t="shared" ca="1" si="103"/>
        <v>#NAME?</v>
      </c>
      <c r="N349" s="65" t="e">
        <f t="shared" ca="1" si="104"/>
        <v>#NAME?</v>
      </c>
      <c r="O349" s="65" t="e">
        <f t="shared" ca="1" si="105"/>
        <v>#NAME?</v>
      </c>
      <c r="P349" s="67" t="e">
        <f t="shared" ca="1" si="92"/>
        <v>#NAME?</v>
      </c>
      <c r="Q349" s="65" t="e">
        <f t="shared" ca="1" si="106"/>
        <v>#NAME?</v>
      </c>
      <c r="R349" s="67" t="e">
        <f t="shared" ca="1" si="93"/>
        <v>#NAME?</v>
      </c>
      <c r="S349" s="65" t="e">
        <f t="shared" ca="1" si="94"/>
        <v>#NAME?</v>
      </c>
    </row>
    <row r="350" spans="1:19" s="60" customFormat="1" ht="10.5">
      <c r="A350" s="134">
        <v>336</v>
      </c>
      <c r="B350" s="64">
        <f t="shared" si="107"/>
        <v>0</v>
      </c>
      <c r="C350" s="62">
        <f t="shared" si="95"/>
        <v>0</v>
      </c>
      <c r="D350" s="62">
        <f t="shared" si="90"/>
        <v>0</v>
      </c>
      <c r="E350" s="62">
        <f t="shared" si="96"/>
        <v>0</v>
      </c>
      <c r="F350" s="62">
        <f t="shared" si="97"/>
        <v>0</v>
      </c>
      <c r="G350" s="63" t="e">
        <f t="shared" ca="1" si="98"/>
        <v>#NAME?</v>
      </c>
      <c r="H350" s="64" t="e">
        <f t="shared" ca="1" si="99"/>
        <v>#NAME?</v>
      </c>
      <c r="I350" s="65" t="e">
        <f t="shared" ca="1" si="100"/>
        <v>#NAME?</v>
      </c>
      <c r="J350" s="66" t="e">
        <f t="shared" ca="1" si="101"/>
        <v>#NAME?</v>
      </c>
      <c r="K350" s="67" t="e">
        <f t="shared" ca="1" si="91"/>
        <v>#NAME?</v>
      </c>
      <c r="L350" s="66" t="e">
        <f t="shared" ca="1" si="102"/>
        <v>#NAME?</v>
      </c>
      <c r="M350" s="67" t="e">
        <f t="shared" ca="1" si="103"/>
        <v>#NAME?</v>
      </c>
      <c r="N350" s="65" t="e">
        <f t="shared" ca="1" si="104"/>
        <v>#NAME?</v>
      </c>
      <c r="O350" s="65" t="e">
        <f t="shared" ca="1" si="105"/>
        <v>#NAME?</v>
      </c>
      <c r="P350" s="67" t="e">
        <f t="shared" ca="1" si="92"/>
        <v>#NAME?</v>
      </c>
      <c r="Q350" s="65" t="e">
        <f t="shared" ca="1" si="106"/>
        <v>#NAME?</v>
      </c>
      <c r="R350" s="67" t="e">
        <f t="shared" ca="1" si="93"/>
        <v>#NAME?</v>
      </c>
      <c r="S350" s="65" t="e">
        <f t="shared" ca="1" si="94"/>
        <v>#NAME?</v>
      </c>
    </row>
    <row r="351" spans="1:19" s="60" customFormat="1" ht="10.5">
      <c r="A351" s="134">
        <v>337</v>
      </c>
      <c r="B351" s="64">
        <f t="shared" si="107"/>
        <v>0</v>
      </c>
      <c r="C351" s="62">
        <f t="shared" si="95"/>
        <v>0</v>
      </c>
      <c r="D351" s="62">
        <f t="shared" ref="D351:D374" si="108">B351*($F$5/12)</f>
        <v>0</v>
      </c>
      <c r="E351" s="62">
        <f t="shared" si="96"/>
        <v>0</v>
      </c>
      <c r="F351" s="62">
        <f t="shared" si="97"/>
        <v>0</v>
      </c>
      <c r="G351" s="63" t="e">
        <f t="shared" ca="1" si="98"/>
        <v>#NAME?</v>
      </c>
      <c r="H351" s="64" t="e">
        <f t="shared" ca="1" si="99"/>
        <v>#NAME?</v>
      </c>
      <c r="I351" s="65" t="e">
        <f t="shared" ca="1" si="100"/>
        <v>#NAME?</v>
      </c>
      <c r="J351" s="66" t="e">
        <f t="shared" ca="1" si="101"/>
        <v>#NAME?</v>
      </c>
      <c r="K351" s="67" t="e">
        <f t="shared" ca="1" si="91"/>
        <v>#NAME?</v>
      </c>
      <c r="L351" s="66" t="e">
        <f t="shared" ca="1" si="102"/>
        <v>#NAME?</v>
      </c>
      <c r="M351" s="67" t="e">
        <f t="shared" ca="1" si="103"/>
        <v>#NAME?</v>
      </c>
      <c r="N351" s="65" t="e">
        <f t="shared" ca="1" si="104"/>
        <v>#NAME?</v>
      </c>
      <c r="O351" s="65" t="e">
        <f t="shared" ca="1" si="105"/>
        <v>#NAME?</v>
      </c>
      <c r="P351" s="67" t="e">
        <f t="shared" ca="1" si="92"/>
        <v>#NAME?</v>
      </c>
      <c r="Q351" s="65" t="e">
        <f t="shared" ca="1" si="106"/>
        <v>#NAME?</v>
      </c>
      <c r="R351" s="67" t="e">
        <f t="shared" ca="1" si="93"/>
        <v>#NAME?</v>
      </c>
      <c r="S351" s="65" t="e">
        <f t="shared" ca="1" si="94"/>
        <v>#NAME?</v>
      </c>
    </row>
    <row r="352" spans="1:19" s="60" customFormat="1" ht="10.5">
      <c r="A352" s="134">
        <v>338</v>
      </c>
      <c r="B352" s="64">
        <f t="shared" si="107"/>
        <v>0</v>
      </c>
      <c r="C352" s="62">
        <f t="shared" si="95"/>
        <v>0</v>
      </c>
      <c r="D352" s="62">
        <f t="shared" si="108"/>
        <v>0</v>
      </c>
      <c r="E352" s="62">
        <f t="shared" si="96"/>
        <v>0</v>
      </c>
      <c r="F352" s="62">
        <f t="shared" si="97"/>
        <v>0</v>
      </c>
      <c r="G352" s="63" t="e">
        <f t="shared" ca="1" si="98"/>
        <v>#NAME?</v>
      </c>
      <c r="H352" s="64" t="e">
        <f t="shared" ca="1" si="99"/>
        <v>#NAME?</v>
      </c>
      <c r="I352" s="65" t="e">
        <f t="shared" ca="1" si="100"/>
        <v>#NAME?</v>
      </c>
      <c r="J352" s="66" t="e">
        <f t="shared" ca="1" si="101"/>
        <v>#NAME?</v>
      </c>
      <c r="K352" s="67" t="e">
        <f t="shared" ca="1" si="91"/>
        <v>#NAME?</v>
      </c>
      <c r="L352" s="66" t="e">
        <f t="shared" ca="1" si="102"/>
        <v>#NAME?</v>
      </c>
      <c r="M352" s="67" t="e">
        <f t="shared" ca="1" si="103"/>
        <v>#NAME?</v>
      </c>
      <c r="N352" s="65" t="e">
        <f t="shared" ca="1" si="104"/>
        <v>#NAME?</v>
      </c>
      <c r="O352" s="65" t="e">
        <f t="shared" ca="1" si="105"/>
        <v>#NAME?</v>
      </c>
      <c r="P352" s="67" t="e">
        <f t="shared" ca="1" si="92"/>
        <v>#NAME?</v>
      </c>
      <c r="Q352" s="65" t="e">
        <f t="shared" ca="1" si="106"/>
        <v>#NAME?</v>
      </c>
      <c r="R352" s="67" t="e">
        <f t="shared" ca="1" si="93"/>
        <v>#NAME?</v>
      </c>
      <c r="S352" s="65" t="e">
        <f t="shared" ca="1" si="94"/>
        <v>#NAME?</v>
      </c>
    </row>
    <row r="353" spans="1:19" s="60" customFormat="1" ht="10.5">
      <c r="A353" s="134">
        <v>339</v>
      </c>
      <c r="B353" s="64">
        <f t="shared" si="107"/>
        <v>0</v>
      </c>
      <c r="C353" s="62">
        <f t="shared" si="95"/>
        <v>0</v>
      </c>
      <c r="D353" s="62">
        <f t="shared" si="108"/>
        <v>0</v>
      </c>
      <c r="E353" s="62">
        <f t="shared" si="96"/>
        <v>0</v>
      </c>
      <c r="F353" s="62">
        <f t="shared" si="97"/>
        <v>0</v>
      </c>
      <c r="G353" s="63" t="e">
        <f t="shared" ca="1" si="98"/>
        <v>#NAME?</v>
      </c>
      <c r="H353" s="64" t="e">
        <f t="shared" ca="1" si="99"/>
        <v>#NAME?</v>
      </c>
      <c r="I353" s="65" t="e">
        <f t="shared" ca="1" si="100"/>
        <v>#NAME?</v>
      </c>
      <c r="J353" s="66" t="e">
        <f t="shared" ca="1" si="101"/>
        <v>#NAME?</v>
      </c>
      <c r="K353" s="67" t="e">
        <f t="shared" ca="1" si="91"/>
        <v>#NAME?</v>
      </c>
      <c r="L353" s="66" t="e">
        <f t="shared" ca="1" si="102"/>
        <v>#NAME?</v>
      </c>
      <c r="M353" s="67" t="e">
        <f t="shared" ca="1" si="103"/>
        <v>#NAME?</v>
      </c>
      <c r="N353" s="65" t="e">
        <f t="shared" ca="1" si="104"/>
        <v>#NAME?</v>
      </c>
      <c r="O353" s="65" t="e">
        <f t="shared" ca="1" si="105"/>
        <v>#NAME?</v>
      </c>
      <c r="P353" s="67" t="e">
        <f t="shared" ca="1" si="92"/>
        <v>#NAME?</v>
      </c>
      <c r="Q353" s="65" t="e">
        <f t="shared" ca="1" si="106"/>
        <v>#NAME?</v>
      </c>
      <c r="R353" s="67" t="e">
        <f t="shared" ca="1" si="93"/>
        <v>#NAME?</v>
      </c>
      <c r="S353" s="65" t="e">
        <f t="shared" ca="1" si="94"/>
        <v>#NAME?</v>
      </c>
    </row>
    <row r="354" spans="1:19" s="60" customFormat="1" ht="10.5">
      <c r="A354" s="134">
        <v>340</v>
      </c>
      <c r="B354" s="64">
        <f t="shared" si="107"/>
        <v>0</v>
      </c>
      <c r="C354" s="62">
        <f t="shared" si="95"/>
        <v>0</v>
      </c>
      <c r="D354" s="62">
        <f t="shared" si="108"/>
        <v>0</v>
      </c>
      <c r="E354" s="62">
        <f t="shared" si="96"/>
        <v>0</v>
      </c>
      <c r="F354" s="62">
        <f t="shared" si="97"/>
        <v>0</v>
      </c>
      <c r="G354" s="63" t="e">
        <f t="shared" ca="1" si="98"/>
        <v>#NAME?</v>
      </c>
      <c r="H354" s="64" t="e">
        <f t="shared" ca="1" si="99"/>
        <v>#NAME?</v>
      </c>
      <c r="I354" s="65" t="e">
        <f t="shared" ca="1" si="100"/>
        <v>#NAME?</v>
      </c>
      <c r="J354" s="66" t="e">
        <f t="shared" ca="1" si="101"/>
        <v>#NAME?</v>
      </c>
      <c r="K354" s="67" t="e">
        <f t="shared" ca="1" si="91"/>
        <v>#NAME?</v>
      </c>
      <c r="L354" s="66" t="e">
        <f t="shared" ca="1" si="102"/>
        <v>#NAME?</v>
      </c>
      <c r="M354" s="67" t="e">
        <f t="shared" ca="1" si="103"/>
        <v>#NAME?</v>
      </c>
      <c r="N354" s="65" t="e">
        <f t="shared" ca="1" si="104"/>
        <v>#NAME?</v>
      </c>
      <c r="O354" s="65" t="e">
        <f t="shared" ca="1" si="105"/>
        <v>#NAME?</v>
      </c>
      <c r="P354" s="67" t="e">
        <f t="shared" ca="1" si="92"/>
        <v>#NAME?</v>
      </c>
      <c r="Q354" s="65" t="e">
        <f t="shared" ca="1" si="106"/>
        <v>#NAME?</v>
      </c>
      <c r="R354" s="67" t="e">
        <f t="shared" ca="1" si="93"/>
        <v>#NAME?</v>
      </c>
      <c r="S354" s="65" t="e">
        <f t="shared" ca="1" si="94"/>
        <v>#NAME?</v>
      </c>
    </row>
    <row r="355" spans="1:19" s="60" customFormat="1" ht="10.5">
      <c r="A355" s="134">
        <v>341</v>
      </c>
      <c r="B355" s="64">
        <f t="shared" si="107"/>
        <v>0</v>
      </c>
      <c r="C355" s="62">
        <f t="shared" si="95"/>
        <v>0</v>
      </c>
      <c r="D355" s="62">
        <f t="shared" si="108"/>
        <v>0</v>
      </c>
      <c r="E355" s="62">
        <f t="shared" si="96"/>
        <v>0</v>
      </c>
      <c r="F355" s="62">
        <f t="shared" si="97"/>
        <v>0</v>
      </c>
      <c r="G355" s="63" t="e">
        <f t="shared" ca="1" si="98"/>
        <v>#NAME?</v>
      </c>
      <c r="H355" s="64" t="e">
        <f t="shared" ca="1" si="99"/>
        <v>#NAME?</v>
      </c>
      <c r="I355" s="65" t="e">
        <f t="shared" ca="1" si="100"/>
        <v>#NAME?</v>
      </c>
      <c r="J355" s="66" t="e">
        <f t="shared" ca="1" si="101"/>
        <v>#NAME?</v>
      </c>
      <c r="K355" s="67" t="e">
        <f t="shared" ca="1" si="91"/>
        <v>#NAME?</v>
      </c>
      <c r="L355" s="66" t="e">
        <f t="shared" ca="1" si="102"/>
        <v>#NAME?</v>
      </c>
      <c r="M355" s="67" t="e">
        <f t="shared" ca="1" si="103"/>
        <v>#NAME?</v>
      </c>
      <c r="N355" s="65" t="e">
        <f t="shared" ca="1" si="104"/>
        <v>#NAME?</v>
      </c>
      <c r="O355" s="65" t="e">
        <f t="shared" ca="1" si="105"/>
        <v>#NAME?</v>
      </c>
      <c r="P355" s="67" t="e">
        <f t="shared" ca="1" si="92"/>
        <v>#NAME?</v>
      </c>
      <c r="Q355" s="65" t="e">
        <f t="shared" ca="1" si="106"/>
        <v>#NAME?</v>
      </c>
      <c r="R355" s="67" t="e">
        <f t="shared" ca="1" si="93"/>
        <v>#NAME?</v>
      </c>
      <c r="S355" s="65" t="e">
        <f t="shared" ca="1" si="94"/>
        <v>#NAME?</v>
      </c>
    </row>
    <row r="356" spans="1:19" s="60" customFormat="1" ht="10.5">
      <c r="A356" s="134">
        <v>342</v>
      </c>
      <c r="B356" s="64">
        <f t="shared" si="107"/>
        <v>0</v>
      </c>
      <c r="C356" s="62">
        <f t="shared" si="95"/>
        <v>0</v>
      </c>
      <c r="D356" s="62">
        <f t="shared" si="108"/>
        <v>0</v>
      </c>
      <c r="E356" s="62">
        <f t="shared" si="96"/>
        <v>0</v>
      </c>
      <c r="F356" s="62">
        <f t="shared" si="97"/>
        <v>0</v>
      </c>
      <c r="G356" s="63" t="e">
        <f t="shared" ca="1" si="98"/>
        <v>#NAME?</v>
      </c>
      <c r="H356" s="64" t="e">
        <f t="shared" ca="1" si="99"/>
        <v>#NAME?</v>
      </c>
      <c r="I356" s="65" t="e">
        <f t="shared" ca="1" si="100"/>
        <v>#NAME?</v>
      </c>
      <c r="J356" s="66" t="e">
        <f t="shared" ca="1" si="101"/>
        <v>#NAME?</v>
      </c>
      <c r="K356" s="67" t="e">
        <f t="shared" ca="1" si="91"/>
        <v>#NAME?</v>
      </c>
      <c r="L356" s="66" t="e">
        <f t="shared" ca="1" si="102"/>
        <v>#NAME?</v>
      </c>
      <c r="M356" s="67" t="e">
        <f t="shared" ca="1" si="103"/>
        <v>#NAME?</v>
      </c>
      <c r="N356" s="65" t="e">
        <f t="shared" ca="1" si="104"/>
        <v>#NAME?</v>
      </c>
      <c r="O356" s="65" t="e">
        <f t="shared" ca="1" si="105"/>
        <v>#NAME?</v>
      </c>
      <c r="P356" s="67" t="e">
        <f t="shared" ca="1" si="92"/>
        <v>#NAME?</v>
      </c>
      <c r="Q356" s="65" t="e">
        <f t="shared" ca="1" si="106"/>
        <v>#NAME?</v>
      </c>
      <c r="R356" s="67" t="e">
        <f t="shared" ca="1" si="93"/>
        <v>#NAME?</v>
      </c>
      <c r="S356" s="65" t="e">
        <f t="shared" ca="1" si="94"/>
        <v>#NAME?</v>
      </c>
    </row>
    <row r="357" spans="1:19" s="60" customFormat="1" ht="10.5">
      <c r="A357" s="134">
        <v>343</v>
      </c>
      <c r="B357" s="64">
        <f t="shared" si="107"/>
        <v>0</v>
      </c>
      <c r="C357" s="62">
        <f t="shared" si="95"/>
        <v>0</v>
      </c>
      <c r="D357" s="62">
        <f t="shared" si="108"/>
        <v>0</v>
      </c>
      <c r="E357" s="62">
        <f t="shared" si="96"/>
        <v>0</v>
      </c>
      <c r="F357" s="62">
        <f t="shared" si="97"/>
        <v>0</v>
      </c>
      <c r="G357" s="63" t="e">
        <f t="shared" ca="1" si="98"/>
        <v>#NAME?</v>
      </c>
      <c r="H357" s="64" t="e">
        <f t="shared" ca="1" si="99"/>
        <v>#NAME?</v>
      </c>
      <c r="I357" s="65" t="e">
        <f t="shared" ca="1" si="100"/>
        <v>#NAME?</v>
      </c>
      <c r="J357" s="66" t="e">
        <f t="shared" ca="1" si="101"/>
        <v>#NAME?</v>
      </c>
      <c r="K357" s="67" t="e">
        <f t="shared" ca="1" si="91"/>
        <v>#NAME?</v>
      </c>
      <c r="L357" s="66" t="e">
        <f t="shared" ca="1" si="102"/>
        <v>#NAME?</v>
      </c>
      <c r="M357" s="67" t="e">
        <f t="shared" ca="1" si="103"/>
        <v>#NAME?</v>
      </c>
      <c r="N357" s="65" t="e">
        <f t="shared" ca="1" si="104"/>
        <v>#NAME?</v>
      </c>
      <c r="O357" s="65" t="e">
        <f t="shared" ca="1" si="105"/>
        <v>#NAME?</v>
      </c>
      <c r="P357" s="67" t="e">
        <f t="shared" ca="1" si="92"/>
        <v>#NAME?</v>
      </c>
      <c r="Q357" s="65" t="e">
        <f t="shared" ca="1" si="106"/>
        <v>#NAME?</v>
      </c>
      <c r="R357" s="67" t="e">
        <f t="shared" ca="1" si="93"/>
        <v>#NAME?</v>
      </c>
      <c r="S357" s="65" t="e">
        <f t="shared" ca="1" si="94"/>
        <v>#NAME?</v>
      </c>
    </row>
    <row r="358" spans="1:19" s="60" customFormat="1" ht="10.5">
      <c r="A358" s="134">
        <v>344</v>
      </c>
      <c r="B358" s="64">
        <f t="shared" si="107"/>
        <v>0</v>
      </c>
      <c r="C358" s="62">
        <f t="shared" si="95"/>
        <v>0</v>
      </c>
      <c r="D358" s="62">
        <f t="shared" si="108"/>
        <v>0</v>
      </c>
      <c r="E358" s="62">
        <f t="shared" si="96"/>
        <v>0</v>
      </c>
      <c r="F358" s="62">
        <f t="shared" si="97"/>
        <v>0</v>
      </c>
      <c r="G358" s="63" t="e">
        <f t="shared" ca="1" si="98"/>
        <v>#NAME?</v>
      </c>
      <c r="H358" s="64" t="e">
        <f t="shared" ca="1" si="99"/>
        <v>#NAME?</v>
      </c>
      <c r="I358" s="65" t="e">
        <f t="shared" ca="1" si="100"/>
        <v>#NAME?</v>
      </c>
      <c r="J358" s="66" t="e">
        <f t="shared" ca="1" si="101"/>
        <v>#NAME?</v>
      </c>
      <c r="K358" s="67" t="e">
        <f t="shared" ca="1" si="91"/>
        <v>#NAME?</v>
      </c>
      <c r="L358" s="66" t="e">
        <f t="shared" ca="1" si="102"/>
        <v>#NAME?</v>
      </c>
      <c r="M358" s="67" t="e">
        <f t="shared" ca="1" si="103"/>
        <v>#NAME?</v>
      </c>
      <c r="N358" s="65" t="e">
        <f t="shared" ca="1" si="104"/>
        <v>#NAME?</v>
      </c>
      <c r="O358" s="65" t="e">
        <f t="shared" ca="1" si="105"/>
        <v>#NAME?</v>
      </c>
      <c r="P358" s="67" t="e">
        <f t="shared" ca="1" si="92"/>
        <v>#NAME?</v>
      </c>
      <c r="Q358" s="65" t="e">
        <f t="shared" ca="1" si="106"/>
        <v>#NAME?</v>
      </c>
      <c r="R358" s="67" t="e">
        <f t="shared" ca="1" si="93"/>
        <v>#NAME?</v>
      </c>
      <c r="S358" s="65" t="e">
        <f t="shared" ca="1" si="94"/>
        <v>#NAME?</v>
      </c>
    </row>
    <row r="359" spans="1:19" s="60" customFormat="1" ht="10.5">
      <c r="A359" s="134">
        <v>345</v>
      </c>
      <c r="B359" s="64">
        <f t="shared" si="107"/>
        <v>0</v>
      </c>
      <c r="C359" s="62">
        <f t="shared" si="95"/>
        <v>0</v>
      </c>
      <c r="D359" s="62">
        <f t="shared" si="108"/>
        <v>0</v>
      </c>
      <c r="E359" s="62">
        <f t="shared" si="96"/>
        <v>0</v>
      </c>
      <c r="F359" s="62">
        <f t="shared" si="97"/>
        <v>0</v>
      </c>
      <c r="G359" s="63" t="e">
        <f t="shared" ca="1" si="98"/>
        <v>#NAME?</v>
      </c>
      <c r="H359" s="64" t="e">
        <f t="shared" ca="1" si="99"/>
        <v>#NAME?</v>
      </c>
      <c r="I359" s="65" t="e">
        <f t="shared" ca="1" si="100"/>
        <v>#NAME?</v>
      </c>
      <c r="J359" s="66" t="e">
        <f t="shared" ca="1" si="101"/>
        <v>#NAME?</v>
      </c>
      <c r="K359" s="67" t="e">
        <f t="shared" ca="1" si="91"/>
        <v>#NAME?</v>
      </c>
      <c r="L359" s="66" t="e">
        <f t="shared" ca="1" si="102"/>
        <v>#NAME?</v>
      </c>
      <c r="M359" s="67" t="e">
        <f t="shared" ca="1" si="103"/>
        <v>#NAME?</v>
      </c>
      <c r="N359" s="65" t="e">
        <f t="shared" ca="1" si="104"/>
        <v>#NAME?</v>
      </c>
      <c r="O359" s="65" t="e">
        <f t="shared" ca="1" si="105"/>
        <v>#NAME?</v>
      </c>
      <c r="P359" s="67" t="e">
        <f t="shared" ca="1" si="92"/>
        <v>#NAME?</v>
      </c>
      <c r="Q359" s="65" t="e">
        <f t="shared" ca="1" si="106"/>
        <v>#NAME?</v>
      </c>
      <c r="R359" s="67" t="e">
        <f t="shared" ca="1" si="93"/>
        <v>#NAME?</v>
      </c>
      <c r="S359" s="65" t="e">
        <f t="shared" ca="1" si="94"/>
        <v>#NAME?</v>
      </c>
    </row>
    <row r="360" spans="1:19" s="60" customFormat="1" ht="10.5">
      <c r="A360" s="134">
        <v>346</v>
      </c>
      <c r="B360" s="64">
        <f t="shared" si="107"/>
        <v>0</v>
      </c>
      <c r="C360" s="62">
        <f t="shared" si="95"/>
        <v>0</v>
      </c>
      <c r="D360" s="62">
        <f t="shared" si="108"/>
        <v>0</v>
      </c>
      <c r="E360" s="62">
        <f t="shared" si="96"/>
        <v>0</v>
      </c>
      <c r="F360" s="62">
        <f t="shared" si="97"/>
        <v>0</v>
      </c>
      <c r="G360" s="63" t="e">
        <f t="shared" ca="1" si="98"/>
        <v>#NAME?</v>
      </c>
      <c r="H360" s="64" t="e">
        <f t="shared" ca="1" si="99"/>
        <v>#NAME?</v>
      </c>
      <c r="I360" s="65" t="e">
        <f t="shared" ca="1" si="100"/>
        <v>#NAME?</v>
      </c>
      <c r="J360" s="66" t="e">
        <f t="shared" ca="1" si="101"/>
        <v>#NAME?</v>
      </c>
      <c r="K360" s="67" t="e">
        <f t="shared" ca="1" si="91"/>
        <v>#NAME?</v>
      </c>
      <c r="L360" s="66" t="e">
        <f t="shared" ca="1" si="102"/>
        <v>#NAME?</v>
      </c>
      <c r="M360" s="67" t="e">
        <f t="shared" ca="1" si="103"/>
        <v>#NAME?</v>
      </c>
      <c r="N360" s="65" t="e">
        <f t="shared" ca="1" si="104"/>
        <v>#NAME?</v>
      </c>
      <c r="O360" s="65" t="e">
        <f t="shared" ca="1" si="105"/>
        <v>#NAME?</v>
      </c>
      <c r="P360" s="67" t="e">
        <f t="shared" ca="1" si="92"/>
        <v>#NAME?</v>
      </c>
      <c r="Q360" s="65" t="e">
        <f t="shared" ca="1" si="106"/>
        <v>#NAME?</v>
      </c>
      <c r="R360" s="67" t="e">
        <f t="shared" ca="1" si="93"/>
        <v>#NAME?</v>
      </c>
      <c r="S360" s="65" t="e">
        <f t="shared" ca="1" si="94"/>
        <v>#NAME?</v>
      </c>
    </row>
    <row r="361" spans="1:19" s="60" customFormat="1" ht="10.5">
      <c r="A361" s="134">
        <v>347</v>
      </c>
      <c r="B361" s="64">
        <f t="shared" si="107"/>
        <v>0</v>
      </c>
      <c r="C361" s="62">
        <f t="shared" si="95"/>
        <v>0</v>
      </c>
      <c r="D361" s="62">
        <f t="shared" si="108"/>
        <v>0</v>
      </c>
      <c r="E361" s="62">
        <f t="shared" si="96"/>
        <v>0</v>
      </c>
      <c r="F361" s="62">
        <f t="shared" si="97"/>
        <v>0</v>
      </c>
      <c r="G361" s="63" t="e">
        <f t="shared" ca="1" si="98"/>
        <v>#NAME?</v>
      </c>
      <c r="H361" s="64" t="e">
        <f t="shared" ca="1" si="99"/>
        <v>#NAME?</v>
      </c>
      <c r="I361" s="65" t="e">
        <f t="shared" ca="1" si="100"/>
        <v>#NAME?</v>
      </c>
      <c r="J361" s="66" t="e">
        <f t="shared" ca="1" si="101"/>
        <v>#NAME?</v>
      </c>
      <c r="K361" s="67" t="e">
        <f t="shared" ca="1" si="91"/>
        <v>#NAME?</v>
      </c>
      <c r="L361" s="66" t="e">
        <f t="shared" ca="1" si="102"/>
        <v>#NAME?</v>
      </c>
      <c r="M361" s="67" t="e">
        <f t="shared" ca="1" si="103"/>
        <v>#NAME?</v>
      </c>
      <c r="N361" s="65" t="e">
        <f t="shared" ca="1" si="104"/>
        <v>#NAME?</v>
      </c>
      <c r="O361" s="65" t="e">
        <f t="shared" ca="1" si="105"/>
        <v>#NAME?</v>
      </c>
      <c r="P361" s="67" t="e">
        <f t="shared" ca="1" si="92"/>
        <v>#NAME?</v>
      </c>
      <c r="Q361" s="65" t="e">
        <f t="shared" ca="1" si="106"/>
        <v>#NAME?</v>
      </c>
      <c r="R361" s="67" t="e">
        <f t="shared" ca="1" si="93"/>
        <v>#NAME?</v>
      </c>
      <c r="S361" s="65" t="e">
        <f t="shared" ca="1" si="94"/>
        <v>#NAME?</v>
      </c>
    </row>
    <row r="362" spans="1:19" s="60" customFormat="1" ht="10.5">
      <c r="A362" s="134">
        <v>348</v>
      </c>
      <c r="B362" s="64">
        <f t="shared" si="107"/>
        <v>0</v>
      </c>
      <c r="C362" s="62">
        <f t="shared" si="95"/>
        <v>0</v>
      </c>
      <c r="D362" s="62">
        <f t="shared" si="108"/>
        <v>0</v>
      </c>
      <c r="E362" s="62">
        <f t="shared" si="96"/>
        <v>0</v>
      </c>
      <c r="F362" s="62">
        <f t="shared" si="97"/>
        <v>0</v>
      </c>
      <c r="G362" s="63" t="e">
        <f t="shared" ca="1" si="98"/>
        <v>#NAME?</v>
      </c>
      <c r="H362" s="64" t="e">
        <f t="shared" ca="1" si="99"/>
        <v>#NAME?</v>
      </c>
      <c r="I362" s="65" t="e">
        <f t="shared" ca="1" si="100"/>
        <v>#NAME?</v>
      </c>
      <c r="J362" s="66" t="e">
        <f t="shared" ca="1" si="101"/>
        <v>#NAME?</v>
      </c>
      <c r="K362" s="67" t="e">
        <f t="shared" ca="1" si="91"/>
        <v>#NAME?</v>
      </c>
      <c r="L362" s="66" t="e">
        <f t="shared" ca="1" si="102"/>
        <v>#NAME?</v>
      </c>
      <c r="M362" s="67" t="e">
        <f t="shared" ca="1" si="103"/>
        <v>#NAME?</v>
      </c>
      <c r="N362" s="65" t="e">
        <f t="shared" ca="1" si="104"/>
        <v>#NAME?</v>
      </c>
      <c r="O362" s="65" t="e">
        <f t="shared" ca="1" si="105"/>
        <v>#NAME?</v>
      </c>
      <c r="P362" s="67" t="e">
        <f t="shared" ca="1" si="92"/>
        <v>#NAME?</v>
      </c>
      <c r="Q362" s="65" t="e">
        <f t="shared" ca="1" si="106"/>
        <v>#NAME?</v>
      </c>
      <c r="R362" s="67" t="e">
        <f t="shared" ca="1" si="93"/>
        <v>#NAME?</v>
      </c>
      <c r="S362" s="65" t="e">
        <f t="shared" ca="1" si="94"/>
        <v>#NAME?</v>
      </c>
    </row>
    <row r="363" spans="1:19" s="60" customFormat="1" ht="10.5">
      <c r="A363" s="134">
        <v>349</v>
      </c>
      <c r="B363" s="64">
        <f t="shared" si="107"/>
        <v>0</v>
      </c>
      <c r="C363" s="62">
        <f t="shared" si="95"/>
        <v>0</v>
      </c>
      <c r="D363" s="62">
        <f t="shared" si="108"/>
        <v>0</v>
      </c>
      <c r="E363" s="62">
        <f t="shared" si="96"/>
        <v>0</v>
      </c>
      <c r="F363" s="62">
        <f t="shared" si="97"/>
        <v>0</v>
      </c>
      <c r="G363" s="63" t="e">
        <f t="shared" ca="1" si="98"/>
        <v>#NAME?</v>
      </c>
      <c r="H363" s="64" t="e">
        <f t="shared" ca="1" si="99"/>
        <v>#NAME?</v>
      </c>
      <c r="I363" s="65" t="e">
        <f t="shared" ca="1" si="100"/>
        <v>#NAME?</v>
      </c>
      <c r="J363" s="66" t="e">
        <f t="shared" ca="1" si="101"/>
        <v>#NAME?</v>
      </c>
      <c r="K363" s="67" t="e">
        <f t="shared" ca="1" si="91"/>
        <v>#NAME?</v>
      </c>
      <c r="L363" s="66" t="e">
        <f t="shared" ca="1" si="102"/>
        <v>#NAME?</v>
      </c>
      <c r="M363" s="67" t="e">
        <f t="shared" ca="1" si="103"/>
        <v>#NAME?</v>
      </c>
      <c r="N363" s="65" t="e">
        <f t="shared" ca="1" si="104"/>
        <v>#NAME?</v>
      </c>
      <c r="O363" s="65" t="e">
        <f t="shared" ca="1" si="105"/>
        <v>#NAME?</v>
      </c>
      <c r="P363" s="67" t="e">
        <f t="shared" ca="1" si="92"/>
        <v>#NAME?</v>
      </c>
      <c r="Q363" s="65" t="e">
        <f t="shared" ca="1" si="106"/>
        <v>#NAME?</v>
      </c>
      <c r="R363" s="67" t="e">
        <f t="shared" ca="1" si="93"/>
        <v>#NAME?</v>
      </c>
      <c r="S363" s="65" t="e">
        <f t="shared" ca="1" si="94"/>
        <v>#NAME?</v>
      </c>
    </row>
    <row r="364" spans="1:19" s="60" customFormat="1" ht="10.5">
      <c r="A364" s="134">
        <v>350</v>
      </c>
      <c r="B364" s="64">
        <f t="shared" si="107"/>
        <v>0</v>
      </c>
      <c r="C364" s="62">
        <f t="shared" si="95"/>
        <v>0</v>
      </c>
      <c r="D364" s="62">
        <f t="shared" si="108"/>
        <v>0</v>
      </c>
      <c r="E364" s="62">
        <f t="shared" si="96"/>
        <v>0</v>
      </c>
      <c r="F364" s="62">
        <f t="shared" si="97"/>
        <v>0</v>
      </c>
      <c r="G364" s="63" t="e">
        <f t="shared" ca="1" si="98"/>
        <v>#NAME?</v>
      </c>
      <c r="H364" s="64" t="e">
        <f t="shared" ca="1" si="99"/>
        <v>#NAME?</v>
      </c>
      <c r="I364" s="65" t="e">
        <f t="shared" ca="1" si="100"/>
        <v>#NAME?</v>
      </c>
      <c r="J364" s="66" t="e">
        <f t="shared" ca="1" si="101"/>
        <v>#NAME?</v>
      </c>
      <c r="K364" s="67" t="e">
        <f t="shared" ca="1" si="91"/>
        <v>#NAME?</v>
      </c>
      <c r="L364" s="66" t="e">
        <f t="shared" ref="L364:L374" ca="1" si="109">H364-K364</f>
        <v>#NAME?</v>
      </c>
      <c r="M364" s="67" t="e">
        <f t="shared" ca="1" si="103"/>
        <v>#NAME?</v>
      </c>
      <c r="N364" s="65" t="e">
        <f t="shared" ca="1" si="104"/>
        <v>#NAME?</v>
      </c>
      <c r="O364" s="65" t="e">
        <f t="shared" ref="O364:O374" ca="1" si="110">L364-N364</f>
        <v>#NAME?</v>
      </c>
      <c r="P364" s="67" t="e">
        <f t="shared" ca="1" si="92"/>
        <v>#NAME?</v>
      </c>
      <c r="Q364" s="65" t="e">
        <f t="shared" ca="1" si="106"/>
        <v>#NAME?</v>
      </c>
      <c r="R364" s="67" t="e">
        <f t="shared" ca="1" si="93"/>
        <v>#NAME?</v>
      </c>
      <c r="S364" s="65" t="e">
        <f t="shared" ca="1" si="94"/>
        <v>#NAME?</v>
      </c>
    </row>
    <row r="365" spans="1:19" s="60" customFormat="1" ht="10.5">
      <c r="A365" s="134">
        <v>351</v>
      </c>
      <c r="B365" s="64">
        <f t="shared" si="107"/>
        <v>0</v>
      </c>
      <c r="C365" s="62">
        <f t="shared" si="95"/>
        <v>0</v>
      </c>
      <c r="D365" s="62">
        <f t="shared" si="108"/>
        <v>0</v>
      </c>
      <c r="E365" s="62">
        <f t="shared" si="96"/>
        <v>0</v>
      </c>
      <c r="F365" s="62">
        <f t="shared" si="97"/>
        <v>0</v>
      </c>
      <c r="G365" s="63" t="e">
        <f t="shared" ca="1" si="98"/>
        <v>#NAME?</v>
      </c>
      <c r="H365" s="64" t="e">
        <f t="shared" ca="1" si="99"/>
        <v>#NAME?</v>
      </c>
      <c r="I365" s="65" t="e">
        <f t="shared" ca="1" si="100"/>
        <v>#NAME?</v>
      </c>
      <c r="J365" s="66" t="e">
        <f t="shared" ca="1" si="101"/>
        <v>#NAME?</v>
      </c>
      <c r="K365" s="67" t="e">
        <f t="shared" ca="1" si="91"/>
        <v>#NAME?</v>
      </c>
      <c r="L365" s="66" t="e">
        <f t="shared" ca="1" si="109"/>
        <v>#NAME?</v>
      </c>
      <c r="M365" s="67" t="e">
        <f t="shared" ca="1" si="103"/>
        <v>#NAME?</v>
      </c>
      <c r="N365" s="65" t="e">
        <f t="shared" ca="1" si="104"/>
        <v>#NAME?</v>
      </c>
      <c r="O365" s="65" t="e">
        <f t="shared" ca="1" si="110"/>
        <v>#NAME?</v>
      </c>
      <c r="P365" s="67" t="e">
        <f t="shared" ca="1" si="92"/>
        <v>#NAME?</v>
      </c>
      <c r="Q365" s="65" t="e">
        <f t="shared" ca="1" si="106"/>
        <v>#NAME?</v>
      </c>
      <c r="R365" s="67" t="e">
        <f t="shared" ca="1" si="93"/>
        <v>#NAME?</v>
      </c>
      <c r="S365" s="65" t="e">
        <f t="shared" ca="1" si="94"/>
        <v>#NAME?</v>
      </c>
    </row>
    <row r="366" spans="1:19" s="60" customFormat="1" ht="10.5">
      <c r="A366" s="134">
        <v>352</v>
      </c>
      <c r="B366" s="64">
        <f t="shared" si="107"/>
        <v>0</v>
      </c>
      <c r="C366" s="62">
        <f t="shared" si="95"/>
        <v>0</v>
      </c>
      <c r="D366" s="62">
        <f t="shared" si="108"/>
        <v>0</v>
      </c>
      <c r="E366" s="62">
        <f t="shared" si="96"/>
        <v>0</v>
      </c>
      <c r="F366" s="62">
        <f t="shared" si="97"/>
        <v>0</v>
      </c>
      <c r="G366" s="63" t="e">
        <f t="shared" ca="1" si="98"/>
        <v>#NAME?</v>
      </c>
      <c r="H366" s="64" t="e">
        <f t="shared" ca="1" si="99"/>
        <v>#NAME?</v>
      </c>
      <c r="I366" s="65" t="e">
        <f t="shared" ca="1" si="100"/>
        <v>#NAME?</v>
      </c>
      <c r="J366" s="66" t="e">
        <f t="shared" ca="1" si="101"/>
        <v>#NAME?</v>
      </c>
      <c r="K366" s="67" t="e">
        <f t="shared" ca="1" si="91"/>
        <v>#NAME?</v>
      </c>
      <c r="L366" s="66" t="e">
        <f t="shared" ca="1" si="109"/>
        <v>#NAME?</v>
      </c>
      <c r="M366" s="67" t="e">
        <f t="shared" ca="1" si="103"/>
        <v>#NAME?</v>
      </c>
      <c r="N366" s="65" t="e">
        <f t="shared" ca="1" si="104"/>
        <v>#NAME?</v>
      </c>
      <c r="O366" s="65" t="e">
        <f t="shared" ca="1" si="110"/>
        <v>#NAME?</v>
      </c>
      <c r="P366" s="67" t="e">
        <f t="shared" ca="1" si="92"/>
        <v>#NAME?</v>
      </c>
      <c r="Q366" s="65" t="e">
        <f t="shared" ca="1" si="106"/>
        <v>#NAME?</v>
      </c>
      <c r="R366" s="67" t="e">
        <f t="shared" ca="1" si="93"/>
        <v>#NAME?</v>
      </c>
      <c r="S366" s="65" t="e">
        <f t="shared" ca="1" si="94"/>
        <v>#NAME?</v>
      </c>
    </row>
    <row r="367" spans="1:19" s="60" customFormat="1" ht="10.5">
      <c r="A367" s="134">
        <v>353</v>
      </c>
      <c r="B367" s="64">
        <f t="shared" si="107"/>
        <v>0</v>
      </c>
      <c r="C367" s="62">
        <f t="shared" si="95"/>
        <v>0</v>
      </c>
      <c r="D367" s="62">
        <f t="shared" si="108"/>
        <v>0</v>
      </c>
      <c r="E367" s="62">
        <f t="shared" si="96"/>
        <v>0</v>
      </c>
      <c r="F367" s="62">
        <f t="shared" si="97"/>
        <v>0</v>
      </c>
      <c r="G367" s="63" t="e">
        <f t="shared" ca="1" si="98"/>
        <v>#NAME?</v>
      </c>
      <c r="H367" s="64" t="e">
        <f t="shared" ca="1" si="99"/>
        <v>#NAME?</v>
      </c>
      <c r="I367" s="65" t="e">
        <f t="shared" ca="1" si="100"/>
        <v>#NAME?</v>
      </c>
      <c r="J367" s="66" t="e">
        <f t="shared" ca="1" si="101"/>
        <v>#NAME?</v>
      </c>
      <c r="K367" s="67" t="e">
        <f t="shared" ca="1" si="91"/>
        <v>#NAME?</v>
      </c>
      <c r="L367" s="66" t="e">
        <f t="shared" ca="1" si="109"/>
        <v>#NAME?</v>
      </c>
      <c r="M367" s="67" t="e">
        <f t="shared" ca="1" si="103"/>
        <v>#NAME?</v>
      </c>
      <c r="N367" s="65" t="e">
        <f t="shared" ca="1" si="104"/>
        <v>#NAME?</v>
      </c>
      <c r="O367" s="65" t="e">
        <f t="shared" ca="1" si="110"/>
        <v>#NAME?</v>
      </c>
      <c r="P367" s="67" t="e">
        <f t="shared" ca="1" si="92"/>
        <v>#NAME?</v>
      </c>
      <c r="Q367" s="65" t="e">
        <f t="shared" ca="1" si="106"/>
        <v>#NAME?</v>
      </c>
      <c r="R367" s="67" t="e">
        <f t="shared" ca="1" si="93"/>
        <v>#NAME?</v>
      </c>
      <c r="S367" s="65" t="e">
        <f t="shared" ca="1" si="94"/>
        <v>#NAME?</v>
      </c>
    </row>
    <row r="368" spans="1:19" s="60" customFormat="1" ht="10.5">
      <c r="A368" s="134">
        <v>354</v>
      </c>
      <c r="B368" s="64">
        <f t="shared" si="107"/>
        <v>0</v>
      </c>
      <c r="C368" s="62">
        <f t="shared" si="95"/>
        <v>0</v>
      </c>
      <c r="D368" s="62">
        <f t="shared" si="108"/>
        <v>0</v>
      </c>
      <c r="E368" s="62">
        <f t="shared" si="96"/>
        <v>0</v>
      </c>
      <c r="F368" s="62">
        <f t="shared" si="97"/>
        <v>0</v>
      </c>
      <c r="G368" s="63" t="e">
        <f t="shared" ca="1" si="98"/>
        <v>#NAME?</v>
      </c>
      <c r="H368" s="64" t="e">
        <f t="shared" ca="1" si="99"/>
        <v>#NAME?</v>
      </c>
      <c r="I368" s="65" t="e">
        <f t="shared" ca="1" si="100"/>
        <v>#NAME?</v>
      </c>
      <c r="J368" s="66" t="e">
        <f t="shared" ca="1" si="101"/>
        <v>#NAME?</v>
      </c>
      <c r="K368" s="67" t="e">
        <f t="shared" ca="1" si="91"/>
        <v>#NAME?</v>
      </c>
      <c r="L368" s="66" t="e">
        <f t="shared" ca="1" si="109"/>
        <v>#NAME?</v>
      </c>
      <c r="M368" s="67" t="e">
        <f t="shared" ca="1" si="103"/>
        <v>#NAME?</v>
      </c>
      <c r="N368" s="65" t="e">
        <f t="shared" ca="1" si="104"/>
        <v>#NAME?</v>
      </c>
      <c r="O368" s="65" t="e">
        <f t="shared" ca="1" si="110"/>
        <v>#NAME?</v>
      </c>
      <c r="P368" s="67" t="e">
        <f t="shared" ca="1" si="92"/>
        <v>#NAME?</v>
      </c>
      <c r="Q368" s="65" t="e">
        <f t="shared" ca="1" si="106"/>
        <v>#NAME?</v>
      </c>
      <c r="R368" s="67" t="e">
        <f t="shared" ca="1" si="93"/>
        <v>#NAME?</v>
      </c>
      <c r="S368" s="65" t="e">
        <f t="shared" ca="1" si="94"/>
        <v>#NAME?</v>
      </c>
    </row>
    <row r="369" spans="1:19" s="60" customFormat="1" ht="10.5">
      <c r="A369" s="134">
        <v>355</v>
      </c>
      <c r="B369" s="64">
        <f t="shared" si="107"/>
        <v>0</v>
      </c>
      <c r="C369" s="62">
        <f t="shared" si="95"/>
        <v>0</v>
      </c>
      <c r="D369" s="62">
        <f t="shared" si="108"/>
        <v>0</v>
      </c>
      <c r="E369" s="62">
        <f t="shared" si="96"/>
        <v>0</v>
      </c>
      <c r="F369" s="62">
        <f t="shared" si="97"/>
        <v>0</v>
      </c>
      <c r="G369" s="63" t="e">
        <f t="shared" ca="1" si="98"/>
        <v>#NAME?</v>
      </c>
      <c r="H369" s="64" t="e">
        <f t="shared" ca="1" si="99"/>
        <v>#NAME?</v>
      </c>
      <c r="I369" s="65" t="e">
        <f t="shared" ca="1" si="100"/>
        <v>#NAME?</v>
      </c>
      <c r="J369" s="66" t="e">
        <f t="shared" ca="1" si="101"/>
        <v>#NAME?</v>
      </c>
      <c r="K369" s="67" t="e">
        <f t="shared" ca="1" si="91"/>
        <v>#NAME?</v>
      </c>
      <c r="L369" s="66" t="e">
        <f t="shared" ca="1" si="109"/>
        <v>#NAME?</v>
      </c>
      <c r="M369" s="67" t="e">
        <f t="shared" ca="1" si="103"/>
        <v>#NAME?</v>
      </c>
      <c r="N369" s="65" t="e">
        <f t="shared" ca="1" si="104"/>
        <v>#NAME?</v>
      </c>
      <c r="O369" s="65" t="e">
        <f t="shared" ca="1" si="110"/>
        <v>#NAME?</v>
      </c>
      <c r="P369" s="67" t="e">
        <f t="shared" ca="1" si="92"/>
        <v>#NAME?</v>
      </c>
      <c r="Q369" s="65" t="e">
        <f t="shared" ca="1" si="106"/>
        <v>#NAME?</v>
      </c>
      <c r="R369" s="67" t="e">
        <f t="shared" ca="1" si="93"/>
        <v>#NAME?</v>
      </c>
      <c r="S369" s="65" t="e">
        <f t="shared" ca="1" si="94"/>
        <v>#NAME?</v>
      </c>
    </row>
    <row r="370" spans="1:19" s="60" customFormat="1" ht="10.5">
      <c r="A370" s="134">
        <v>356</v>
      </c>
      <c r="B370" s="64">
        <f t="shared" si="107"/>
        <v>0</v>
      </c>
      <c r="C370" s="62">
        <f t="shared" si="95"/>
        <v>0</v>
      </c>
      <c r="D370" s="62">
        <f t="shared" si="108"/>
        <v>0</v>
      </c>
      <c r="E370" s="62">
        <f t="shared" si="96"/>
        <v>0</v>
      </c>
      <c r="F370" s="62">
        <f t="shared" si="97"/>
        <v>0</v>
      </c>
      <c r="G370" s="63" t="e">
        <f t="shared" ca="1" si="98"/>
        <v>#NAME?</v>
      </c>
      <c r="H370" s="64" t="e">
        <f t="shared" ca="1" si="99"/>
        <v>#NAME?</v>
      </c>
      <c r="I370" s="65" t="e">
        <f t="shared" ca="1" si="100"/>
        <v>#NAME?</v>
      </c>
      <c r="J370" s="66" t="e">
        <f t="shared" ca="1" si="101"/>
        <v>#NAME?</v>
      </c>
      <c r="K370" s="67" t="e">
        <f t="shared" ca="1" si="91"/>
        <v>#NAME?</v>
      </c>
      <c r="L370" s="66" t="e">
        <f t="shared" ca="1" si="109"/>
        <v>#NAME?</v>
      </c>
      <c r="M370" s="67" t="e">
        <f t="shared" ca="1" si="103"/>
        <v>#NAME?</v>
      </c>
      <c r="N370" s="65" t="e">
        <f t="shared" ca="1" si="104"/>
        <v>#NAME?</v>
      </c>
      <c r="O370" s="65" t="e">
        <f t="shared" ca="1" si="110"/>
        <v>#NAME?</v>
      </c>
      <c r="P370" s="67" t="e">
        <f t="shared" ca="1" si="92"/>
        <v>#NAME?</v>
      </c>
      <c r="Q370" s="65" t="e">
        <f t="shared" ca="1" si="106"/>
        <v>#NAME?</v>
      </c>
      <c r="R370" s="67" t="e">
        <f t="shared" ca="1" si="93"/>
        <v>#NAME?</v>
      </c>
      <c r="S370" s="65" t="e">
        <f t="shared" ca="1" si="94"/>
        <v>#NAME?</v>
      </c>
    </row>
    <row r="371" spans="1:19" s="60" customFormat="1" ht="10.5">
      <c r="A371" s="134">
        <v>357</v>
      </c>
      <c r="B371" s="64">
        <f t="shared" si="107"/>
        <v>0</v>
      </c>
      <c r="C371" s="62">
        <f t="shared" si="95"/>
        <v>0</v>
      </c>
      <c r="D371" s="62">
        <f t="shared" si="108"/>
        <v>0</v>
      </c>
      <c r="E371" s="62">
        <f t="shared" si="96"/>
        <v>0</v>
      </c>
      <c r="F371" s="62">
        <f t="shared" si="97"/>
        <v>0</v>
      </c>
      <c r="G371" s="63" t="e">
        <f t="shared" ca="1" si="98"/>
        <v>#NAME?</v>
      </c>
      <c r="H371" s="64" t="e">
        <f t="shared" ca="1" si="99"/>
        <v>#NAME?</v>
      </c>
      <c r="I371" s="65" t="e">
        <f t="shared" ca="1" si="100"/>
        <v>#NAME?</v>
      </c>
      <c r="J371" s="66" t="e">
        <f t="shared" ca="1" si="101"/>
        <v>#NAME?</v>
      </c>
      <c r="K371" s="67" t="e">
        <f t="shared" ca="1" si="91"/>
        <v>#NAME?</v>
      </c>
      <c r="L371" s="66" t="e">
        <f t="shared" ca="1" si="109"/>
        <v>#NAME?</v>
      </c>
      <c r="M371" s="67" t="e">
        <f t="shared" ca="1" si="103"/>
        <v>#NAME?</v>
      </c>
      <c r="N371" s="65" t="e">
        <f t="shared" ca="1" si="104"/>
        <v>#NAME?</v>
      </c>
      <c r="O371" s="65" t="e">
        <f t="shared" ca="1" si="110"/>
        <v>#NAME?</v>
      </c>
      <c r="P371" s="67" t="e">
        <f t="shared" ca="1" si="92"/>
        <v>#NAME?</v>
      </c>
      <c r="Q371" s="65" t="e">
        <f t="shared" ca="1" si="106"/>
        <v>#NAME?</v>
      </c>
      <c r="R371" s="67" t="e">
        <f t="shared" ca="1" si="93"/>
        <v>#NAME?</v>
      </c>
      <c r="S371" s="65" t="e">
        <f t="shared" ca="1" si="94"/>
        <v>#NAME?</v>
      </c>
    </row>
    <row r="372" spans="1:19" s="60" customFormat="1" ht="10.5">
      <c r="A372" s="134">
        <v>358</v>
      </c>
      <c r="B372" s="64">
        <f t="shared" si="107"/>
        <v>0</v>
      </c>
      <c r="C372" s="62">
        <f t="shared" si="95"/>
        <v>0</v>
      </c>
      <c r="D372" s="62">
        <f t="shared" si="108"/>
        <v>0</v>
      </c>
      <c r="E372" s="62">
        <f t="shared" si="96"/>
        <v>0</v>
      </c>
      <c r="F372" s="62">
        <f t="shared" si="97"/>
        <v>0</v>
      </c>
      <c r="G372" s="63" t="e">
        <f t="shared" ca="1" si="98"/>
        <v>#NAME?</v>
      </c>
      <c r="H372" s="64" t="e">
        <f t="shared" ca="1" si="99"/>
        <v>#NAME?</v>
      </c>
      <c r="I372" s="65" t="e">
        <f t="shared" ca="1" si="100"/>
        <v>#NAME?</v>
      </c>
      <c r="J372" s="66" t="e">
        <f t="shared" ca="1" si="101"/>
        <v>#NAME?</v>
      </c>
      <c r="K372" s="67" t="e">
        <f t="shared" ca="1" si="91"/>
        <v>#NAME?</v>
      </c>
      <c r="L372" s="66" t="e">
        <f t="shared" ca="1" si="109"/>
        <v>#NAME?</v>
      </c>
      <c r="M372" s="67" t="e">
        <f t="shared" ca="1" si="103"/>
        <v>#NAME?</v>
      </c>
      <c r="N372" s="65" t="e">
        <f t="shared" ca="1" si="104"/>
        <v>#NAME?</v>
      </c>
      <c r="O372" s="65" t="e">
        <f t="shared" ca="1" si="110"/>
        <v>#NAME?</v>
      </c>
      <c r="P372" s="67" t="e">
        <f t="shared" ca="1" si="92"/>
        <v>#NAME?</v>
      </c>
      <c r="Q372" s="65" t="e">
        <f t="shared" ca="1" si="106"/>
        <v>#NAME?</v>
      </c>
      <c r="R372" s="67" t="e">
        <f t="shared" ca="1" si="93"/>
        <v>#NAME?</v>
      </c>
      <c r="S372" s="65" t="e">
        <f t="shared" ca="1" si="94"/>
        <v>#NAME?</v>
      </c>
    </row>
    <row r="373" spans="1:19" s="60" customFormat="1" ht="10.5">
      <c r="A373" s="134">
        <v>359</v>
      </c>
      <c r="B373" s="64">
        <f t="shared" si="107"/>
        <v>0</v>
      </c>
      <c r="C373" s="62">
        <f t="shared" si="95"/>
        <v>0</v>
      </c>
      <c r="D373" s="62">
        <f t="shared" si="108"/>
        <v>0</v>
      </c>
      <c r="E373" s="62">
        <f t="shared" si="96"/>
        <v>0</v>
      </c>
      <c r="F373" s="62">
        <f t="shared" si="97"/>
        <v>0</v>
      </c>
      <c r="G373" s="63" t="e">
        <f t="shared" ca="1" si="98"/>
        <v>#NAME?</v>
      </c>
      <c r="H373" s="64" t="e">
        <f t="shared" ca="1" si="99"/>
        <v>#NAME?</v>
      </c>
      <c r="I373" s="65" t="e">
        <f t="shared" ca="1" si="100"/>
        <v>#NAME?</v>
      </c>
      <c r="J373" s="66" t="e">
        <f t="shared" ca="1" si="101"/>
        <v>#NAME?</v>
      </c>
      <c r="K373" s="67" t="e">
        <f t="shared" ca="1" si="91"/>
        <v>#NAME?</v>
      </c>
      <c r="L373" s="66" t="e">
        <f t="shared" ca="1" si="109"/>
        <v>#NAME?</v>
      </c>
      <c r="M373" s="67" t="e">
        <f t="shared" ca="1" si="103"/>
        <v>#NAME?</v>
      </c>
      <c r="N373" s="65" t="e">
        <f t="shared" ca="1" si="104"/>
        <v>#NAME?</v>
      </c>
      <c r="O373" s="65" t="e">
        <f t="shared" ca="1" si="110"/>
        <v>#NAME?</v>
      </c>
      <c r="P373" s="67" t="e">
        <f t="shared" ca="1" si="92"/>
        <v>#NAME?</v>
      </c>
      <c r="Q373" s="65" t="e">
        <f t="shared" ca="1" si="106"/>
        <v>#NAME?</v>
      </c>
      <c r="R373" s="67" t="e">
        <f t="shared" ca="1" si="93"/>
        <v>#NAME?</v>
      </c>
      <c r="S373" s="65" t="e">
        <f t="shared" ca="1" si="94"/>
        <v>#NAME?</v>
      </c>
    </row>
    <row r="374" spans="1:19" s="60" customFormat="1" ht="10.5">
      <c r="A374" s="134">
        <v>360</v>
      </c>
      <c r="B374" s="64">
        <f t="shared" si="107"/>
        <v>0</v>
      </c>
      <c r="C374" s="62">
        <f t="shared" si="95"/>
        <v>0</v>
      </c>
      <c r="D374" s="62">
        <f t="shared" si="108"/>
        <v>0</v>
      </c>
      <c r="E374" s="62">
        <f t="shared" si="96"/>
        <v>0</v>
      </c>
      <c r="F374" s="62">
        <f t="shared" si="97"/>
        <v>0</v>
      </c>
      <c r="G374" s="63" t="e">
        <f t="shared" ca="1" si="98"/>
        <v>#NAME?</v>
      </c>
      <c r="H374" s="64" t="e">
        <f t="shared" ca="1" si="99"/>
        <v>#NAME?</v>
      </c>
      <c r="I374" s="65" t="e">
        <f t="shared" ca="1" si="100"/>
        <v>#NAME?</v>
      </c>
      <c r="J374" s="66" t="e">
        <f t="shared" ca="1" si="101"/>
        <v>#NAME?</v>
      </c>
      <c r="K374" s="67" t="e">
        <f t="shared" ca="1" si="91"/>
        <v>#NAME?</v>
      </c>
      <c r="L374" s="66" t="e">
        <f t="shared" ca="1" si="109"/>
        <v>#NAME?</v>
      </c>
      <c r="M374" s="67" t="e">
        <f t="shared" ca="1" si="103"/>
        <v>#NAME?</v>
      </c>
      <c r="N374" s="65" t="e">
        <f t="shared" ca="1" si="104"/>
        <v>#NAME?</v>
      </c>
      <c r="O374" s="65" t="e">
        <f t="shared" ca="1" si="110"/>
        <v>#NAME?</v>
      </c>
      <c r="P374" s="67" t="e">
        <f t="shared" ca="1" si="92"/>
        <v>#NAME?</v>
      </c>
      <c r="Q374" s="65" t="e">
        <f t="shared" ca="1" si="106"/>
        <v>#NAME?</v>
      </c>
      <c r="R374" s="67" t="e">
        <f t="shared" ca="1" si="93"/>
        <v>#NAME?</v>
      </c>
      <c r="S374" s="65" t="e">
        <f t="shared" ca="1" si="94"/>
        <v>#NAME?</v>
      </c>
    </row>
    <row r="375" spans="1:19">
      <c r="A375" s="135"/>
    </row>
    <row r="376" spans="1:19">
      <c r="A376" s="135"/>
    </row>
    <row r="377" spans="1:19">
      <c r="A377" s="135"/>
    </row>
  </sheetData>
  <sheetProtection password="AEF0" sheet="1" objects="1" scenarios="1"/>
  <mergeCells count="4">
    <mergeCell ref="K1:L1"/>
    <mergeCell ref="M1:O1"/>
    <mergeCell ref="P1:Q1"/>
    <mergeCell ref="R1:S1"/>
  </mergeCells>
  <phoneticPr fontId="2" type="noConversion"/>
  <pageMargins left="0.78740157499999996" right="0.78740157499999996" top="0.984251969" bottom="0.984251969" header="0.4921259845" footer="0.4921259845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Start</vt:lpstr>
      <vt:lpstr>Parameter</vt:lpstr>
      <vt:lpstr>Cashflowplan</vt:lpstr>
      <vt:lpstr>Cashflowplan!Druckbereich</vt:lpstr>
      <vt:lpstr>Parameter!Druckbereich</vt:lpstr>
      <vt:lpstr>Parameter!Testfeld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www.ImmoInvestor-online.de</dc:creator>
  <cp:lastModifiedBy>Preyer</cp:lastModifiedBy>
  <cp:lastPrinted>2008-05-04T19:04:15Z</cp:lastPrinted>
  <dcterms:created xsi:type="dcterms:W3CDTF">2005-10-06T14:24:23Z</dcterms:created>
  <dcterms:modified xsi:type="dcterms:W3CDTF">2011-12-29T19:10:53Z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-1758556079</vt:i4>
  </property>
  <property fmtid="{D5CDD505-2E9C-101B-9397-08002B2CF9AE}" pid="3" name="_AuthorEmail">
    <vt:lpwstr>Kontakt@ImmoInvestor-online.de</vt:lpwstr>
  </property>
  <property fmtid="{D5CDD505-2E9C-101B-9397-08002B2CF9AE}" pid="4" name="_AuthorEmailDisplayName">
    <vt:lpwstr>JP</vt:lpwstr>
  </property>
  <property fmtid="{D5CDD505-2E9C-101B-9397-08002B2CF9AE}" pid="5" name="_ReviewingToolsShownOnce">
    <vt:lpwstr/>
  </property>
</Properties>
</file>